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合格名单" sheetId="1" r:id="rId1"/>
  </sheets>
  <definedNames/>
  <calcPr fullCalcOnLoad="1"/>
</workbook>
</file>

<file path=xl/sharedStrings.xml><?xml version="1.0" encoding="utf-8"?>
<sst xmlns="http://schemas.openxmlformats.org/spreadsheetml/2006/main" count="291" uniqueCount="284">
  <si>
    <t>海南省船舶引航站2023年公开招聘事业编制工作人员资格初审合格人员名单</t>
  </si>
  <si>
    <t>序号</t>
  </si>
  <si>
    <t>姓名</t>
  </si>
  <si>
    <t>身份证号码</t>
  </si>
  <si>
    <t>460004********6425</t>
  </si>
  <si>
    <t>460003********7042</t>
  </si>
  <si>
    <t>460004********2823</t>
  </si>
  <si>
    <t>460103********1820</t>
  </si>
  <si>
    <t>460028********4825</t>
  </si>
  <si>
    <t>460004********1020</t>
  </si>
  <si>
    <t>460004********5820</t>
  </si>
  <si>
    <t>230202********1024</t>
  </si>
  <si>
    <t>460004********0028</t>
  </si>
  <si>
    <t>460002********6621</t>
  </si>
  <si>
    <t>469024********6486</t>
  </si>
  <si>
    <t>460003********2432</t>
  </si>
  <si>
    <t>460102********1220</t>
  </si>
  <si>
    <t>460028********0038</t>
  </si>
  <si>
    <t>460300********0028</t>
  </si>
  <si>
    <t>460003********8227</t>
  </si>
  <si>
    <t>460004********2626</t>
  </si>
  <si>
    <t>469024********0022</t>
  </si>
  <si>
    <t>460102********0315</t>
  </si>
  <si>
    <t>460004********0427</t>
  </si>
  <si>
    <t>460003********1416</t>
  </si>
  <si>
    <t>460007********2082</t>
  </si>
  <si>
    <t>460003********3043</t>
  </si>
  <si>
    <t>469027********0022</t>
  </si>
  <si>
    <t>360403********212X</t>
  </si>
  <si>
    <t>460025********1216</t>
  </si>
  <si>
    <t>469003********5640</t>
  </si>
  <si>
    <t>460005********6823</t>
  </si>
  <si>
    <t>460022********6220</t>
  </si>
  <si>
    <t>460003********0029</t>
  </si>
  <si>
    <t>460004********2425</t>
  </si>
  <si>
    <t>460003********0020</t>
  </si>
  <si>
    <t>460006********4428</t>
  </si>
  <si>
    <t>460031********5620</t>
  </si>
  <si>
    <t>460102********0314</t>
  </si>
  <si>
    <t>460005********4516</t>
  </si>
  <si>
    <t>620422********301X</t>
  </si>
  <si>
    <t>460006********3123</t>
  </si>
  <si>
    <t>230183********0527</t>
  </si>
  <si>
    <t>460007********0069</t>
  </si>
  <si>
    <t>460200********3387</t>
  </si>
  <si>
    <t>460021********4029</t>
  </si>
  <si>
    <t>441424********4845</t>
  </si>
  <si>
    <t>460200********5125</t>
  </si>
  <si>
    <t>612401********7880</t>
  </si>
  <si>
    <t>460102********2119</t>
  </si>
  <si>
    <t>360727********0022</t>
  </si>
  <si>
    <t>469006********0633</t>
  </si>
  <si>
    <t>440582********5427</t>
  </si>
  <si>
    <t>460004********5022</t>
  </si>
  <si>
    <t>460004********4828</t>
  </si>
  <si>
    <t>430181********4364</t>
  </si>
  <si>
    <t>460022********5811</t>
  </si>
  <si>
    <t>460103********0921</t>
  </si>
  <si>
    <t>460007********0825</t>
  </si>
  <si>
    <t>460027********5672</t>
  </si>
  <si>
    <t>460107********2625</t>
  </si>
  <si>
    <t>460022********4326</t>
  </si>
  <si>
    <t>460033********3266</t>
  </si>
  <si>
    <t>460031********6846</t>
  </si>
  <si>
    <t>460102********0929</t>
  </si>
  <si>
    <t>460025********0311</t>
  </si>
  <si>
    <t>460003********2014</t>
  </si>
  <si>
    <t>430321********1232</t>
  </si>
  <si>
    <t>460104********0925</t>
  </si>
  <si>
    <t>460102********2720</t>
  </si>
  <si>
    <t>460004********3415</t>
  </si>
  <si>
    <t>460200********1424</t>
  </si>
  <si>
    <t>460033********4187</t>
  </si>
  <si>
    <t>460027********3787</t>
  </si>
  <si>
    <t>460035********3229</t>
  </si>
  <si>
    <t>441882********0326</t>
  </si>
  <si>
    <t>460004********3021</t>
  </si>
  <si>
    <t>332529********0012</t>
  </si>
  <si>
    <t>460105********7526</t>
  </si>
  <si>
    <t>460004********5222</t>
  </si>
  <si>
    <t>460003********2021</t>
  </si>
  <si>
    <t>460004********0225</t>
  </si>
  <si>
    <t>460003********1027</t>
  </si>
  <si>
    <t>460033********3909</t>
  </si>
  <si>
    <t>460030********0014</t>
  </si>
  <si>
    <t>460103********1230</t>
  </si>
  <si>
    <t>460027********2322</t>
  </si>
  <si>
    <t>460103********0343</t>
  </si>
  <si>
    <t>460200********3827</t>
  </si>
  <si>
    <t>460033********3886</t>
  </si>
  <si>
    <t>460102********154X</t>
  </si>
  <si>
    <t>460102********0622</t>
  </si>
  <si>
    <t>460004********0420</t>
  </si>
  <si>
    <t>460104********0025</t>
  </si>
  <si>
    <t>460002********2529</t>
  </si>
  <si>
    <t>460102********181X</t>
  </si>
  <si>
    <t>659001********1225</t>
  </si>
  <si>
    <t>460034********0029</t>
  </si>
  <si>
    <t>510122********4120</t>
  </si>
  <si>
    <t>460005********0729</t>
  </si>
  <si>
    <t>460004********1447</t>
  </si>
  <si>
    <t>460026********2121</t>
  </si>
  <si>
    <t>460104********0962</t>
  </si>
  <si>
    <t>460031********1621</t>
  </si>
  <si>
    <t>460004********3682</t>
  </si>
  <si>
    <t>460003********5862</t>
  </si>
  <si>
    <t>460004********5245</t>
  </si>
  <si>
    <t>460025********2429</t>
  </si>
  <si>
    <t>432522********8256</t>
  </si>
  <si>
    <t>460004********3423</t>
  </si>
  <si>
    <t>460036********0025</t>
  </si>
  <si>
    <t>412801********0823</t>
  </si>
  <si>
    <t>460027********7023</t>
  </si>
  <si>
    <t>460102********1222</t>
  </si>
  <si>
    <t>460026********4224</t>
  </si>
  <si>
    <t>411502********8426</t>
  </si>
  <si>
    <t>469003********2722</t>
  </si>
  <si>
    <t>460022********0020</t>
  </si>
  <si>
    <t>460033********3243</t>
  </si>
  <si>
    <t>460002********4621</t>
  </si>
  <si>
    <t>460003********3437</t>
  </si>
  <si>
    <t>412821********0045</t>
  </si>
  <si>
    <t>440921********6042</t>
  </si>
  <si>
    <t>460033********4482</t>
  </si>
  <si>
    <t>130926********2020</t>
  </si>
  <si>
    <t>460002********2229</t>
  </si>
  <si>
    <t>460035********2527</t>
  </si>
  <si>
    <t>460003********6822</t>
  </si>
  <si>
    <t>460006********2727</t>
  </si>
  <si>
    <t>460027********4724</t>
  </si>
  <si>
    <t>469024********0829</t>
  </si>
  <si>
    <t>460007********4375</t>
  </si>
  <si>
    <t>460003********0444</t>
  </si>
  <si>
    <t>131102********0449</t>
  </si>
  <si>
    <t>460200********0285</t>
  </si>
  <si>
    <t>469023********1360</t>
  </si>
  <si>
    <t>460004********4822</t>
  </si>
  <si>
    <t>460027********0625</t>
  </si>
  <si>
    <t>460004********262X</t>
  </si>
  <si>
    <t>460002********6228</t>
  </si>
  <si>
    <t>460002********3629</t>
  </si>
  <si>
    <t>460103********3025</t>
  </si>
  <si>
    <t>460027********5923</t>
  </si>
  <si>
    <t>460102********1825</t>
  </si>
  <si>
    <t>460102********1526</t>
  </si>
  <si>
    <t>460006********3429</t>
  </si>
  <si>
    <t>460005********0720</t>
  </si>
  <si>
    <t>460004********0908</t>
  </si>
  <si>
    <t>460033********2685</t>
  </si>
  <si>
    <t>460004********0040</t>
  </si>
  <si>
    <t>460006********8725</t>
  </si>
  <si>
    <t>341222********4704</t>
  </si>
  <si>
    <t>460034********442X</t>
  </si>
  <si>
    <t>469024********0448</t>
  </si>
  <si>
    <t>460036********0423</t>
  </si>
  <si>
    <t>460022********5121</t>
  </si>
  <si>
    <t>460103********0625</t>
  </si>
  <si>
    <t>460003********0467</t>
  </si>
  <si>
    <t>460031********6815</t>
  </si>
  <si>
    <t>460026********1223</t>
  </si>
  <si>
    <t>320324********6584</t>
  </si>
  <si>
    <t>460030********0615</t>
  </si>
  <si>
    <t>460004********3430</t>
  </si>
  <si>
    <t>460103********1522</t>
  </si>
  <si>
    <t>460032********6163</t>
  </si>
  <si>
    <t>460025********3346</t>
  </si>
  <si>
    <t>441422********0545</t>
  </si>
  <si>
    <t>460102********1233</t>
  </si>
  <si>
    <t>460006********1629</t>
  </si>
  <si>
    <t>460004********0210</t>
  </si>
  <si>
    <t>460200********4707</t>
  </si>
  <si>
    <t>469023********0011</t>
  </si>
  <si>
    <t>460200********3346</t>
  </si>
  <si>
    <t>460026********3620</t>
  </si>
  <si>
    <t>460028********7239</t>
  </si>
  <si>
    <t>469027********688X</t>
  </si>
  <si>
    <t>452223********1048</t>
  </si>
  <si>
    <t>460028********3235</t>
  </si>
  <si>
    <t>460003********3229</t>
  </si>
  <si>
    <t>469007********7623</t>
  </si>
  <si>
    <t>460030********542X</t>
  </si>
  <si>
    <t>469024********5620</t>
  </si>
  <si>
    <t>460006********4023</t>
  </si>
  <si>
    <t>460003********2626</t>
  </si>
  <si>
    <t>460102********2729</t>
  </si>
  <si>
    <t>460200********0046</t>
  </si>
  <si>
    <t>340823********5816</t>
  </si>
  <si>
    <t>140321********001X</t>
  </si>
  <si>
    <t>460200********3340</t>
  </si>
  <si>
    <t>460006********4414</t>
  </si>
  <si>
    <t>460021********4427</t>
  </si>
  <si>
    <t>460004********4824</t>
  </si>
  <si>
    <t>460104********0023</t>
  </si>
  <si>
    <t>460027********1728</t>
  </si>
  <si>
    <t>469003********3722</t>
  </si>
  <si>
    <t>460300********0328</t>
  </si>
  <si>
    <t>152628********5825</t>
  </si>
  <si>
    <t>460033********0016</t>
  </si>
  <si>
    <t>421221********1013</t>
  </si>
  <si>
    <t>330881********2345</t>
  </si>
  <si>
    <t>460103********1815</t>
  </si>
  <si>
    <t>469023********0028</t>
  </si>
  <si>
    <t>460003********5820</t>
  </si>
  <si>
    <t>469006********4020</t>
  </si>
  <si>
    <t>440982********1668</t>
  </si>
  <si>
    <t>460003********6626</t>
  </si>
  <si>
    <t>460006********8140</t>
  </si>
  <si>
    <t>460005********4826</t>
  </si>
  <si>
    <t>460002********4618</t>
  </si>
  <si>
    <t>460006********7223</t>
  </si>
  <si>
    <t>460028********0822</t>
  </si>
  <si>
    <t>460030********5423</t>
  </si>
  <si>
    <t>460033********0018</t>
  </si>
  <si>
    <t>460022********2343</t>
  </si>
  <si>
    <t>460001********0749</t>
  </si>
  <si>
    <t>460005********0040</t>
  </si>
  <si>
    <t>460028********0025</t>
  </si>
  <si>
    <t>460034********1826</t>
  </si>
  <si>
    <t>460006********0922</t>
  </si>
  <si>
    <t>460004********0012</t>
  </si>
  <si>
    <t>460004********2020</t>
  </si>
  <si>
    <t>460005********1228</t>
  </si>
  <si>
    <t>460004********1227</t>
  </si>
  <si>
    <t>460007********0821</t>
  </si>
  <si>
    <t>460200********292X</t>
  </si>
  <si>
    <t>460003********3419</t>
  </si>
  <si>
    <t>460033********1175</t>
  </si>
  <si>
    <t>622425********004X</t>
  </si>
  <si>
    <t>460033********7187</t>
  </si>
  <si>
    <t>460034********2429</t>
  </si>
  <si>
    <t>460027********1323</t>
  </si>
  <si>
    <t>460103********0911</t>
  </si>
  <si>
    <t>460007********5008</t>
  </si>
  <si>
    <t>460034********5528</t>
  </si>
  <si>
    <t>460102********1829</t>
  </si>
  <si>
    <t>460003********0025</t>
  </si>
  <si>
    <t>460003********3027</t>
  </si>
  <si>
    <t>460004********1426</t>
  </si>
  <si>
    <t>230803********0625</t>
  </si>
  <si>
    <t>460003********0027</t>
  </si>
  <si>
    <t>460003********0425</t>
  </si>
  <si>
    <t>460006********1328</t>
  </si>
  <si>
    <t>460102********272X</t>
  </si>
  <si>
    <t>460031********0885</t>
  </si>
  <si>
    <t>460005********4547</t>
  </si>
  <si>
    <t>469023********0010</t>
  </si>
  <si>
    <t>460003********2665</t>
  </si>
  <si>
    <t>460007********0024</t>
  </si>
  <si>
    <t>460021********442X</t>
  </si>
  <si>
    <t>460022********0027</t>
  </si>
  <si>
    <t>510402********0023</t>
  </si>
  <si>
    <t>460022********0022</t>
  </si>
  <si>
    <t>460007********5368</t>
  </si>
  <si>
    <t>511902********724X</t>
  </si>
  <si>
    <t>331082********7857</t>
  </si>
  <si>
    <t>460004********5024</t>
  </si>
  <si>
    <t>460102********0021</t>
  </si>
  <si>
    <t>460034********5522</t>
  </si>
  <si>
    <t>460004********502X</t>
  </si>
  <si>
    <t>530325********032X</t>
  </si>
  <si>
    <t>460200********5527</t>
  </si>
  <si>
    <t>460007********4963</t>
  </si>
  <si>
    <t>460028********0861</t>
  </si>
  <si>
    <t>460033********3223</t>
  </si>
  <si>
    <t>460003********3022</t>
  </si>
  <si>
    <t>370683********6429</t>
  </si>
  <si>
    <t>460200********5523</t>
  </si>
  <si>
    <t>469023********0026</t>
  </si>
  <si>
    <t>432501********1048</t>
  </si>
  <si>
    <t>460026********1811</t>
  </si>
  <si>
    <t>469023********0020</t>
  </si>
  <si>
    <t>460028********0445</t>
  </si>
  <si>
    <t>460003********0626</t>
  </si>
  <si>
    <t>460103********1210</t>
  </si>
  <si>
    <t>460003********6619</t>
  </si>
  <si>
    <t>460033********324X</t>
  </si>
  <si>
    <t>460033********3885</t>
  </si>
  <si>
    <t>460022********0044</t>
  </si>
  <si>
    <t>460200********3840</t>
  </si>
  <si>
    <t>469021********2125</t>
  </si>
  <si>
    <t>350723********1726</t>
  </si>
  <si>
    <t>460003********0033</t>
  </si>
  <si>
    <t>460034********471X</t>
  </si>
  <si>
    <t>460004********0829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</si>
</sst>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6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  <font>
      <b/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1">
      <pane ySplit="2" topLeftCell="A3" activePane="bottomLeft" state="frozen"/>
      <selection pane="bottomLeft" activeCell="H5" sqref="H5"/>
    </sheetView>
  </sheetViews>
  <sheetFormatPr defaultColWidth="9.00390625" defaultRowHeight="15"/>
  <cols>
    <col min="1" max="1" width="9.421875" style="1" customWidth="1"/>
    <col min="2" max="2" width="16.28125" style="1" customWidth="1"/>
    <col min="3" max="3" width="24.8515625" style="1" customWidth="1"/>
    <col min="4" max="4" width="9.421875" style="1" customWidth="1"/>
    <col min="5" max="5" width="16.28125" style="1" customWidth="1"/>
    <col min="6" max="6" width="24.8515625" style="1" customWidth="1"/>
    <col min="7" max="254" width="23.421875" style="1" customWidth="1"/>
    <col min="255" max="255" width="23.421875" style="1" bestFit="1" customWidth="1"/>
    <col min="256" max="256" width="9.00390625" style="1" customWidth="1"/>
  </cols>
  <sheetData>
    <row r="1" ht="34.5" customHeight="1">
      <c r="A1" s="2" t="s">
        <v>0</v>
      </c>
    </row>
    <row r="2" spans="1:6" ht="24.75" customHeight="1">
      <c r="A2" s="3" t="s">
        <v>1</v>
      </c>
      <c r="B2" s="4" t="s">
        <v>2</v>
      </c>
      <c r="C2" s="4" t="s">
        <v>3</v>
      </c>
      <c r="D2" s="4" t="s">
        <v>1</v>
      </c>
      <c r="E2" s="4" t="s">
        <v>2</v>
      </c>
      <c r="F2" s="4" t="s">
        <v>3</v>
      </c>
    </row>
    <row r="3" spans="1:6" ht="24.75" customHeight="1">
      <c r="A3" s="5">
        <v>1</v>
      </c>
      <c r="B3" s="4" t="str">
        <f>"苏静娴"</f>
        <v>苏静娴</v>
      </c>
      <c r="C3" s="3" t="s">
        <v>4</v>
      </c>
      <c r="D3" s="5">
        <v>143</v>
      </c>
      <c r="E3" s="4" t="str">
        <f>"刘晓梅"</f>
        <v>刘晓梅</v>
      </c>
      <c r="F3" s="3" t="s">
        <v>5</v>
      </c>
    </row>
    <row r="4" spans="1:6" ht="24.75" customHeight="1">
      <c r="A4" s="5">
        <v>2</v>
      </c>
      <c r="B4" s="4" t="str">
        <f>"黄平"</f>
        <v>黄平</v>
      </c>
      <c r="C4" s="3" t="s">
        <v>6</v>
      </c>
      <c r="D4" s="5">
        <v>144</v>
      </c>
      <c r="E4" s="4" t="str">
        <f>"潘玉婷"</f>
        <v>潘玉婷</v>
      </c>
      <c r="F4" s="3" t="s">
        <v>7</v>
      </c>
    </row>
    <row r="5" spans="1:6" ht="24.75" customHeight="1">
      <c r="A5" s="5">
        <v>3</v>
      </c>
      <c r="B5" s="4" t="str">
        <f>"符秋叶"</f>
        <v>符秋叶</v>
      </c>
      <c r="C5" s="3" t="s">
        <v>8</v>
      </c>
      <c r="D5" s="5">
        <v>145</v>
      </c>
      <c r="E5" s="4" t="str">
        <f>"冯婷婷"</f>
        <v>冯婷婷</v>
      </c>
      <c r="F5" s="3" t="s">
        <v>9</v>
      </c>
    </row>
    <row r="6" spans="1:6" ht="24.75" customHeight="1">
      <c r="A6" s="5">
        <v>4</v>
      </c>
      <c r="B6" s="4" t="str">
        <f>"周春柳"</f>
        <v>周春柳</v>
      </c>
      <c r="C6" s="3" t="s">
        <v>10</v>
      </c>
      <c r="D6" s="5">
        <v>146</v>
      </c>
      <c r="E6" s="4" t="str">
        <f>"张玉麒"</f>
        <v>张玉麒</v>
      </c>
      <c r="F6" s="3" t="s">
        <v>11</v>
      </c>
    </row>
    <row r="7" spans="1:6" ht="24.75" customHeight="1">
      <c r="A7" s="5">
        <v>5</v>
      </c>
      <c r="B7" s="4" t="str">
        <f>"梁予"</f>
        <v>梁予</v>
      </c>
      <c r="C7" s="3" t="s">
        <v>12</v>
      </c>
      <c r="D7" s="5">
        <v>147</v>
      </c>
      <c r="E7" s="4" t="str">
        <f>"陈贞伶"</f>
        <v>陈贞伶</v>
      </c>
      <c r="F7" s="3" t="s">
        <v>13</v>
      </c>
    </row>
    <row r="8" spans="1:6" ht="24.75" customHeight="1">
      <c r="A8" s="5">
        <v>6</v>
      </c>
      <c r="B8" s="4" t="str">
        <f>"符晨怡"</f>
        <v>符晨怡</v>
      </c>
      <c r="C8" s="3" t="s">
        <v>14</v>
      </c>
      <c r="D8" s="5">
        <v>148</v>
      </c>
      <c r="E8" s="4" t="str">
        <f>"吴海宇"</f>
        <v>吴海宇</v>
      </c>
      <c r="F8" s="3" t="s">
        <v>15</v>
      </c>
    </row>
    <row r="9" spans="1:6" ht="24.75" customHeight="1">
      <c r="A9" s="5">
        <v>7</v>
      </c>
      <c r="B9" s="4" t="str">
        <f>"马艺玮"</f>
        <v>马艺玮</v>
      </c>
      <c r="C9" s="3" t="s">
        <v>16</v>
      </c>
      <c r="D9" s="5">
        <v>149</v>
      </c>
      <c r="E9" s="4" t="str">
        <f>"王伟萌"</f>
        <v>王伟萌</v>
      </c>
      <c r="F9" s="3" t="s">
        <v>17</v>
      </c>
    </row>
    <row r="10" spans="1:6" ht="24.75" customHeight="1">
      <c r="A10" s="5">
        <v>8</v>
      </c>
      <c r="B10" s="4" t="str">
        <f>"羊萍"</f>
        <v>羊萍</v>
      </c>
      <c r="C10" s="3" t="s">
        <v>18</v>
      </c>
      <c r="D10" s="5">
        <v>150</v>
      </c>
      <c r="E10" s="4" t="str">
        <f>"陈奎"</f>
        <v>陈奎</v>
      </c>
      <c r="F10" s="3" t="s">
        <v>19</v>
      </c>
    </row>
    <row r="11" spans="1:6" ht="24.75" customHeight="1">
      <c r="A11" s="5">
        <v>9</v>
      </c>
      <c r="B11" s="4" t="str">
        <f>"柯莹"</f>
        <v>柯莹</v>
      </c>
      <c r="C11" s="3" t="s">
        <v>20</v>
      </c>
      <c r="D11" s="5">
        <v>151</v>
      </c>
      <c r="E11" s="4" t="str">
        <f>"刘龄鸿"</f>
        <v>刘龄鸿</v>
      </c>
      <c r="F11" s="3" t="s">
        <v>21</v>
      </c>
    </row>
    <row r="12" spans="1:6" ht="24.75" customHeight="1">
      <c r="A12" s="5">
        <v>10</v>
      </c>
      <c r="B12" s="4" t="str">
        <f>"符丰麟"</f>
        <v>符丰麟</v>
      </c>
      <c r="C12" s="3" t="s">
        <v>22</v>
      </c>
      <c r="D12" s="5">
        <v>152</v>
      </c>
      <c r="E12" s="4" t="str">
        <f>"谢小惠 "</f>
        <v>谢小惠 </v>
      </c>
      <c r="F12" s="3" t="s">
        <v>23</v>
      </c>
    </row>
    <row r="13" spans="1:6" ht="24.75" customHeight="1">
      <c r="A13" s="5">
        <v>11</v>
      </c>
      <c r="B13" s="4" t="str">
        <f>"符宏成"</f>
        <v>符宏成</v>
      </c>
      <c r="C13" s="3" t="s">
        <v>24</v>
      </c>
      <c r="D13" s="5">
        <v>153</v>
      </c>
      <c r="E13" s="4" t="str">
        <f>"陈欣圆"</f>
        <v>陈欣圆</v>
      </c>
      <c r="F13" s="3" t="s">
        <v>25</v>
      </c>
    </row>
    <row r="14" spans="1:6" ht="24.75" customHeight="1">
      <c r="A14" s="5">
        <v>12</v>
      </c>
      <c r="B14" s="4" t="str">
        <f>"吴乾女"</f>
        <v>吴乾女</v>
      </c>
      <c r="C14" s="3" t="s">
        <v>26</v>
      </c>
      <c r="D14" s="5">
        <v>154</v>
      </c>
      <c r="E14" s="4" t="str">
        <f>"麦楠楠"</f>
        <v>麦楠楠</v>
      </c>
      <c r="F14" s="3" t="s">
        <v>27</v>
      </c>
    </row>
    <row r="15" spans="1:6" ht="24.75" customHeight="1">
      <c r="A15" s="5">
        <v>13</v>
      </c>
      <c r="B15" s="4" t="str">
        <f>"胡文洁"</f>
        <v>胡文洁</v>
      </c>
      <c r="C15" s="3" t="s">
        <v>28</v>
      </c>
      <c r="D15" s="5">
        <v>155</v>
      </c>
      <c r="E15" s="4" t="str">
        <f>"莫南立"</f>
        <v>莫南立</v>
      </c>
      <c r="F15" s="3" t="s">
        <v>29</v>
      </c>
    </row>
    <row r="16" spans="1:6" ht="24.75" customHeight="1">
      <c r="A16" s="5">
        <v>14</v>
      </c>
      <c r="B16" s="4" t="str">
        <f>"孙玲芝"</f>
        <v>孙玲芝</v>
      </c>
      <c r="C16" s="3" t="s">
        <v>30</v>
      </c>
      <c r="D16" s="5">
        <v>156</v>
      </c>
      <c r="E16" s="4" t="str">
        <f>"叶晓敏"</f>
        <v>叶晓敏</v>
      </c>
      <c r="F16" s="3" t="s">
        <v>31</v>
      </c>
    </row>
    <row r="17" spans="1:6" ht="24.75" customHeight="1">
      <c r="A17" s="5">
        <v>15</v>
      </c>
      <c r="B17" s="4" t="str">
        <f>"陈苑"</f>
        <v>陈苑</v>
      </c>
      <c r="C17" s="3" t="s">
        <v>32</v>
      </c>
      <c r="D17" s="5">
        <v>157</v>
      </c>
      <c r="E17" s="4" t="str">
        <f>"符永佳"</f>
        <v>符永佳</v>
      </c>
      <c r="F17" s="3" t="s">
        <v>33</v>
      </c>
    </row>
    <row r="18" spans="1:6" ht="24.75" customHeight="1">
      <c r="A18" s="5">
        <v>16</v>
      </c>
      <c r="B18" s="4" t="str">
        <f>"陆芊彤"</f>
        <v>陆芊彤</v>
      </c>
      <c r="C18" s="3" t="s">
        <v>34</v>
      </c>
      <c r="D18" s="5">
        <v>158</v>
      </c>
      <c r="E18" s="4" t="str">
        <f>"王迷尔"</f>
        <v>王迷尔</v>
      </c>
      <c r="F18" s="3" t="s">
        <v>35</v>
      </c>
    </row>
    <row r="19" spans="1:6" ht="24.75" customHeight="1">
      <c r="A19" s="5">
        <v>17</v>
      </c>
      <c r="B19" s="4" t="str">
        <f>"卓圆梦"</f>
        <v>卓圆梦</v>
      </c>
      <c r="C19" s="3" t="s">
        <v>36</v>
      </c>
      <c r="D19" s="5">
        <v>159</v>
      </c>
      <c r="E19" s="4" t="str">
        <f>"钟义婷"</f>
        <v>钟义婷</v>
      </c>
      <c r="F19" s="3" t="s">
        <v>37</v>
      </c>
    </row>
    <row r="20" spans="1:6" ht="24.75" customHeight="1">
      <c r="A20" s="5">
        <v>18</v>
      </c>
      <c r="B20" s="4" t="str">
        <f>"林馨悦"</f>
        <v>林馨悦</v>
      </c>
      <c r="C20" s="3" t="s">
        <v>33</v>
      </c>
      <c r="D20" s="5">
        <v>160</v>
      </c>
      <c r="E20" s="4" t="str">
        <f>"陈礼顺"</f>
        <v>陈礼顺</v>
      </c>
      <c r="F20" s="3" t="s">
        <v>38</v>
      </c>
    </row>
    <row r="21" spans="1:6" ht="24.75" customHeight="1">
      <c r="A21" s="5">
        <v>19</v>
      </c>
      <c r="B21" s="4" t="str">
        <f>"曾广顺"</f>
        <v>曾广顺</v>
      </c>
      <c r="C21" s="3" t="s">
        <v>39</v>
      </c>
      <c r="D21" s="5">
        <v>161</v>
      </c>
      <c r="E21" s="4" t="str">
        <f>"邵东"</f>
        <v>邵东</v>
      </c>
      <c r="F21" s="3" t="s">
        <v>40</v>
      </c>
    </row>
    <row r="22" spans="1:6" ht="24.75" customHeight="1">
      <c r="A22" s="5">
        <v>20</v>
      </c>
      <c r="B22" s="4" t="str">
        <f>"文晓"</f>
        <v>文晓</v>
      </c>
      <c r="C22" s="3" t="s">
        <v>41</v>
      </c>
      <c r="D22" s="5">
        <v>162</v>
      </c>
      <c r="E22" s="4" t="str">
        <f>"王紫薇"</f>
        <v>王紫薇</v>
      </c>
      <c r="F22" s="3" t="s">
        <v>42</v>
      </c>
    </row>
    <row r="23" spans="1:6" ht="24.75" customHeight="1">
      <c r="A23" s="5">
        <v>21</v>
      </c>
      <c r="B23" s="4" t="str">
        <f>"唐群茜"</f>
        <v>唐群茜</v>
      </c>
      <c r="C23" s="3" t="s">
        <v>43</v>
      </c>
      <c r="D23" s="5">
        <v>163</v>
      </c>
      <c r="E23" s="4" t="str">
        <f>"苏小妹"</f>
        <v>苏小妹</v>
      </c>
      <c r="F23" s="3" t="s">
        <v>44</v>
      </c>
    </row>
    <row r="24" spans="1:6" ht="24.75" customHeight="1">
      <c r="A24" s="5">
        <v>22</v>
      </c>
      <c r="B24" s="4" t="str">
        <f>"吴金霞"</f>
        <v>吴金霞</v>
      </c>
      <c r="C24" s="3" t="s">
        <v>45</v>
      </c>
      <c r="D24" s="5">
        <v>164</v>
      </c>
      <c r="E24" s="4" t="str">
        <f>"古丽平"</f>
        <v>古丽平</v>
      </c>
      <c r="F24" s="3" t="s">
        <v>46</v>
      </c>
    </row>
    <row r="25" spans="1:6" ht="24.75" customHeight="1">
      <c r="A25" s="5">
        <v>23</v>
      </c>
      <c r="B25" s="4" t="str">
        <f>"裴淑君"</f>
        <v>裴淑君</v>
      </c>
      <c r="C25" s="3" t="s">
        <v>47</v>
      </c>
      <c r="D25" s="5">
        <v>165</v>
      </c>
      <c r="E25" s="4" t="str">
        <f>"李婷"</f>
        <v>李婷</v>
      </c>
      <c r="F25" s="3" t="s">
        <v>48</v>
      </c>
    </row>
    <row r="26" spans="1:6" ht="24.75" customHeight="1">
      <c r="A26" s="5">
        <v>24</v>
      </c>
      <c r="B26" s="4" t="str">
        <f>"林斌"</f>
        <v>林斌</v>
      </c>
      <c r="C26" s="3" t="s">
        <v>49</v>
      </c>
      <c r="D26" s="5">
        <v>166</v>
      </c>
      <c r="E26" s="4" t="str">
        <f>"熊悠兰"</f>
        <v>熊悠兰</v>
      </c>
      <c r="F26" s="3" t="s">
        <v>50</v>
      </c>
    </row>
    <row r="27" spans="1:6" ht="24.75" customHeight="1">
      <c r="A27" s="5">
        <v>25</v>
      </c>
      <c r="B27" s="4" t="str">
        <f>"林世辉"</f>
        <v>林世辉</v>
      </c>
      <c r="C27" s="3" t="s">
        <v>51</v>
      </c>
      <c r="D27" s="5">
        <v>167</v>
      </c>
      <c r="E27" s="4" t="str">
        <f>"李文丽"</f>
        <v>李文丽</v>
      </c>
      <c r="F27" s="3" t="s">
        <v>52</v>
      </c>
    </row>
    <row r="28" spans="1:6" ht="24.75" customHeight="1">
      <c r="A28" s="5">
        <v>26</v>
      </c>
      <c r="B28" s="4" t="str">
        <f>"梁小南"</f>
        <v>梁小南</v>
      </c>
      <c r="C28" s="3" t="s">
        <v>53</v>
      </c>
      <c r="D28" s="5">
        <v>168</v>
      </c>
      <c r="E28" s="4" t="str">
        <f>"杨丹群"</f>
        <v>杨丹群</v>
      </c>
      <c r="F28" s="3" t="s">
        <v>54</v>
      </c>
    </row>
    <row r="29" spans="1:6" ht="24.75" customHeight="1">
      <c r="A29" s="5">
        <v>27</v>
      </c>
      <c r="B29" s="4" t="str">
        <f>"邓瑶"</f>
        <v>邓瑶</v>
      </c>
      <c r="C29" s="3" t="s">
        <v>55</v>
      </c>
      <c r="D29" s="5">
        <v>169</v>
      </c>
      <c r="E29" s="4" t="str">
        <f>"符史阳"</f>
        <v>符史阳</v>
      </c>
      <c r="F29" s="3" t="s">
        <v>56</v>
      </c>
    </row>
    <row r="30" spans="1:6" ht="24.75" customHeight="1">
      <c r="A30" s="5">
        <v>28</v>
      </c>
      <c r="B30" s="4" t="str">
        <f>"谢瑞莲"</f>
        <v>谢瑞莲</v>
      </c>
      <c r="C30" s="3" t="s">
        <v>57</v>
      </c>
      <c r="D30" s="5">
        <v>170</v>
      </c>
      <c r="E30" s="4" t="str">
        <f>"林够够"</f>
        <v>林够够</v>
      </c>
      <c r="F30" s="3" t="s">
        <v>58</v>
      </c>
    </row>
    <row r="31" spans="1:6" ht="24.75" customHeight="1">
      <c r="A31" s="5">
        <v>29</v>
      </c>
      <c r="B31" s="4" t="str">
        <f>"吴清山"</f>
        <v>吴清山</v>
      </c>
      <c r="C31" s="3" t="s">
        <v>59</v>
      </c>
      <c r="D31" s="5">
        <v>171</v>
      </c>
      <c r="E31" s="4" t="str">
        <f>"吴淑雯"</f>
        <v>吴淑雯</v>
      </c>
      <c r="F31" s="3" t="s">
        <v>60</v>
      </c>
    </row>
    <row r="32" spans="1:6" ht="24.75" customHeight="1">
      <c r="A32" s="5">
        <v>30</v>
      </c>
      <c r="B32" s="4" t="str">
        <f>"连晓雨"</f>
        <v>连晓雨</v>
      </c>
      <c r="C32" s="3" t="s">
        <v>61</v>
      </c>
      <c r="D32" s="5">
        <v>172</v>
      </c>
      <c r="E32" s="4" t="str">
        <f>"黄蓝琳"</f>
        <v>黄蓝琳</v>
      </c>
      <c r="F32" s="3" t="s">
        <v>62</v>
      </c>
    </row>
    <row r="33" spans="1:6" ht="24.75" customHeight="1">
      <c r="A33" s="5">
        <v>31</v>
      </c>
      <c r="B33" s="4" t="str">
        <f>"何日美"</f>
        <v>何日美</v>
      </c>
      <c r="C33" s="3" t="s">
        <v>63</v>
      </c>
      <c r="D33" s="5">
        <v>173</v>
      </c>
      <c r="E33" s="4" t="str">
        <f>"林萃"</f>
        <v>林萃</v>
      </c>
      <c r="F33" s="3" t="s">
        <v>64</v>
      </c>
    </row>
    <row r="34" spans="1:6" ht="24.75" customHeight="1">
      <c r="A34" s="5">
        <v>32</v>
      </c>
      <c r="B34" s="4" t="str">
        <f>"唐健"</f>
        <v>唐健</v>
      </c>
      <c r="C34" s="3" t="s">
        <v>65</v>
      </c>
      <c r="D34" s="5">
        <v>174</v>
      </c>
      <c r="E34" s="4" t="str">
        <f>"吴卓里"</f>
        <v>吴卓里</v>
      </c>
      <c r="F34" s="3" t="s">
        <v>66</v>
      </c>
    </row>
    <row r="35" spans="1:6" ht="24.75" customHeight="1">
      <c r="A35" s="5">
        <v>33</v>
      </c>
      <c r="B35" s="4" t="str">
        <f>"杨望"</f>
        <v>杨望</v>
      </c>
      <c r="C35" s="3" t="s">
        <v>67</v>
      </c>
      <c r="D35" s="5">
        <v>175</v>
      </c>
      <c r="E35" s="4" t="str">
        <f>"羊春晓"</f>
        <v>羊春晓</v>
      </c>
      <c r="F35" s="3" t="s">
        <v>35</v>
      </c>
    </row>
    <row r="36" spans="1:6" ht="24.75" customHeight="1">
      <c r="A36" s="5">
        <v>34</v>
      </c>
      <c r="B36" s="4" t="str">
        <f>"张馨馨"</f>
        <v>张馨馨</v>
      </c>
      <c r="C36" s="3" t="s">
        <v>68</v>
      </c>
      <c r="D36" s="5">
        <v>176</v>
      </c>
      <c r="E36" s="4" t="str">
        <f>"黄春燕"</f>
        <v>黄春燕</v>
      </c>
      <c r="F36" s="3" t="s">
        <v>69</v>
      </c>
    </row>
    <row r="37" spans="1:6" ht="24.75" customHeight="1">
      <c r="A37" s="5">
        <v>35</v>
      </c>
      <c r="B37" s="4" t="str">
        <f>"杜学贵"</f>
        <v>杜学贵</v>
      </c>
      <c r="C37" s="3" t="s">
        <v>70</v>
      </c>
      <c r="D37" s="5">
        <v>177</v>
      </c>
      <c r="E37" s="4" t="str">
        <f>"王冬妹"</f>
        <v>王冬妹</v>
      </c>
      <c r="F37" s="3" t="s">
        <v>71</v>
      </c>
    </row>
    <row r="38" spans="1:6" ht="24.75" customHeight="1">
      <c r="A38" s="5">
        <v>36</v>
      </c>
      <c r="B38" s="4" t="str">
        <f>"林琳"</f>
        <v>林琳</v>
      </c>
      <c r="C38" s="3" t="s">
        <v>72</v>
      </c>
      <c r="D38" s="5">
        <v>178</v>
      </c>
      <c r="E38" s="4" t="str">
        <f>"王莹"</f>
        <v>王莹</v>
      </c>
      <c r="F38" s="3" t="s">
        <v>73</v>
      </c>
    </row>
    <row r="39" spans="1:6" ht="24.75" customHeight="1">
      <c r="A39" s="5">
        <v>37</v>
      </c>
      <c r="B39" s="4" t="str">
        <f>"陈晓雪"</f>
        <v>陈晓雪</v>
      </c>
      <c r="C39" s="3" t="s">
        <v>74</v>
      </c>
      <c r="D39" s="5">
        <v>179</v>
      </c>
      <c r="E39" s="4" t="str">
        <f>"邢丁尹"</f>
        <v>邢丁尹</v>
      </c>
      <c r="F39" s="3" t="s">
        <v>75</v>
      </c>
    </row>
    <row r="40" spans="1:6" ht="24.75" customHeight="1">
      <c r="A40" s="5">
        <v>38</v>
      </c>
      <c r="B40" s="4" t="str">
        <f>"陈欣子"</f>
        <v>陈欣子</v>
      </c>
      <c r="C40" s="3" t="s">
        <v>76</v>
      </c>
      <c r="D40" s="5">
        <v>180</v>
      </c>
      <c r="E40" s="4" t="str">
        <f>"叶景鹏"</f>
        <v>叶景鹏</v>
      </c>
      <c r="F40" s="3" t="s">
        <v>77</v>
      </c>
    </row>
    <row r="41" spans="1:6" ht="24.75" customHeight="1">
      <c r="A41" s="5">
        <v>39</v>
      </c>
      <c r="B41" s="4" t="str">
        <f>"吴丽银"</f>
        <v>吴丽银</v>
      </c>
      <c r="C41" s="3" t="s">
        <v>78</v>
      </c>
      <c r="D41" s="5">
        <v>181</v>
      </c>
      <c r="E41" s="4" t="str">
        <f>"陈丽晶"</f>
        <v>陈丽晶</v>
      </c>
      <c r="F41" s="3" t="s">
        <v>79</v>
      </c>
    </row>
    <row r="42" spans="1:6" ht="24.75" customHeight="1">
      <c r="A42" s="5">
        <v>40</v>
      </c>
      <c r="B42" s="4" t="str">
        <f>"王桃瑞"</f>
        <v>王桃瑞</v>
      </c>
      <c r="C42" s="3" t="s">
        <v>80</v>
      </c>
      <c r="D42" s="5">
        <v>182</v>
      </c>
      <c r="E42" s="4" t="str">
        <f>"吴敏"</f>
        <v>吴敏</v>
      </c>
      <c r="F42" s="3" t="s">
        <v>81</v>
      </c>
    </row>
    <row r="43" spans="1:6" ht="24.75" customHeight="1">
      <c r="A43" s="5">
        <v>41</v>
      </c>
      <c r="B43" s="4" t="str">
        <f>"冼岚玉"</f>
        <v>冼岚玉</v>
      </c>
      <c r="C43" s="3" t="s">
        <v>82</v>
      </c>
      <c r="D43" s="5">
        <v>183</v>
      </c>
      <c r="E43" s="4" t="str">
        <f>"陈太如"</f>
        <v>陈太如</v>
      </c>
      <c r="F43" s="3" t="s">
        <v>83</v>
      </c>
    </row>
    <row r="44" spans="1:6" ht="24.75" customHeight="1">
      <c r="A44" s="5">
        <v>42</v>
      </c>
      <c r="B44" s="4" t="str">
        <f>"曾敏"</f>
        <v>曾敏</v>
      </c>
      <c r="C44" s="3" t="s">
        <v>84</v>
      </c>
      <c r="D44" s="5">
        <v>184</v>
      </c>
      <c r="E44" s="4" t="str">
        <f>"陈重阳"</f>
        <v>陈重阳</v>
      </c>
      <c r="F44" s="3" t="s">
        <v>85</v>
      </c>
    </row>
    <row r="45" spans="1:6" ht="24.75" customHeight="1">
      <c r="A45" s="5">
        <v>43</v>
      </c>
      <c r="B45" s="4" t="str">
        <f>"蔡小慧"</f>
        <v>蔡小慧</v>
      </c>
      <c r="C45" s="3" t="s">
        <v>86</v>
      </c>
      <c r="D45" s="5">
        <v>185</v>
      </c>
      <c r="E45" s="4" t="str">
        <f>"钟云"</f>
        <v>钟云</v>
      </c>
      <c r="F45" s="3" t="s">
        <v>87</v>
      </c>
    </row>
    <row r="46" spans="1:6" ht="24.75" customHeight="1">
      <c r="A46" s="5">
        <v>44</v>
      </c>
      <c r="B46" s="4" t="str">
        <f>"谭娜"</f>
        <v>谭娜</v>
      </c>
      <c r="C46" s="3" t="s">
        <v>88</v>
      </c>
      <c r="D46" s="5">
        <v>186</v>
      </c>
      <c r="E46" s="4" t="str">
        <f>"曾平婷"</f>
        <v>曾平婷</v>
      </c>
      <c r="F46" s="3" t="s">
        <v>89</v>
      </c>
    </row>
    <row r="47" spans="1:6" ht="24.75" customHeight="1">
      <c r="A47" s="5">
        <v>45</v>
      </c>
      <c r="B47" s="4" t="str">
        <f>"冯小嫚"</f>
        <v>冯小嫚</v>
      </c>
      <c r="C47" s="3" t="s">
        <v>90</v>
      </c>
      <c r="D47" s="5">
        <v>187</v>
      </c>
      <c r="E47" s="4" t="str">
        <f>"梁茜"</f>
        <v>梁茜</v>
      </c>
      <c r="F47" s="3" t="s">
        <v>91</v>
      </c>
    </row>
    <row r="48" spans="1:6" ht="24.75" customHeight="1">
      <c r="A48" s="5">
        <v>46</v>
      </c>
      <c r="B48" s="4" t="str">
        <f>"李璐璐"</f>
        <v>李璐璐</v>
      </c>
      <c r="C48" s="3" t="s">
        <v>92</v>
      </c>
      <c r="D48" s="5">
        <v>188</v>
      </c>
      <c r="E48" s="4" t="str">
        <f>"陈月婷"</f>
        <v>陈月婷</v>
      </c>
      <c r="F48" s="3" t="s">
        <v>93</v>
      </c>
    </row>
    <row r="49" spans="1:6" ht="24.75" customHeight="1">
      <c r="A49" s="5">
        <v>47</v>
      </c>
      <c r="B49" s="4" t="str">
        <f>"吴妍"</f>
        <v>吴妍</v>
      </c>
      <c r="C49" s="3" t="s">
        <v>94</v>
      </c>
      <c r="D49" s="5">
        <v>189</v>
      </c>
      <c r="E49" s="4" t="str">
        <f>"王鹏"</f>
        <v>王鹏</v>
      </c>
      <c r="F49" s="3" t="s">
        <v>95</v>
      </c>
    </row>
    <row r="50" spans="1:6" ht="24.75" customHeight="1">
      <c r="A50" s="5">
        <v>48</v>
      </c>
      <c r="B50" s="4" t="str">
        <f>"张文羽"</f>
        <v>张文羽</v>
      </c>
      <c r="C50" s="3" t="s">
        <v>96</v>
      </c>
      <c r="D50" s="5">
        <v>190</v>
      </c>
      <c r="E50" s="4" t="str">
        <f>"刘洋洋"</f>
        <v>刘洋洋</v>
      </c>
      <c r="F50" s="3" t="s">
        <v>97</v>
      </c>
    </row>
    <row r="51" spans="1:6" ht="24.75" customHeight="1">
      <c r="A51" s="5">
        <v>49</v>
      </c>
      <c r="B51" s="4" t="str">
        <f>"邱星辰"</f>
        <v>邱星辰</v>
      </c>
      <c r="C51" s="3" t="s">
        <v>98</v>
      </c>
      <c r="D51" s="5">
        <v>191</v>
      </c>
      <c r="E51" s="4" t="str">
        <f>"龙莹瑾"</f>
        <v>龙莹瑾</v>
      </c>
      <c r="F51" s="3" t="s">
        <v>99</v>
      </c>
    </row>
    <row r="52" spans="1:6" ht="24.75" customHeight="1">
      <c r="A52" s="5">
        <v>50</v>
      </c>
      <c r="B52" s="4" t="str">
        <f>"吴丽娴"</f>
        <v>吴丽娴</v>
      </c>
      <c r="C52" s="3" t="s">
        <v>100</v>
      </c>
      <c r="D52" s="5">
        <v>192</v>
      </c>
      <c r="E52" s="4" t="str">
        <f>"吴晓娟"</f>
        <v>吴晓娟</v>
      </c>
      <c r="F52" s="3" t="s">
        <v>101</v>
      </c>
    </row>
    <row r="53" spans="1:6" ht="24.75" customHeight="1">
      <c r="A53" s="5">
        <v>51</v>
      </c>
      <c r="B53" s="4" t="str">
        <f>"王宁宁"</f>
        <v>王宁宁</v>
      </c>
      <c r="C53" s="3" t="s">
        <v>102</v>
      </c>
      <c r="D53" s="5">
        <v>193</v>
      </c>
      <c r="E53" s="4" t="str">
        <f>"张思华"</f>
        <v>张思华</v>
      </c>
      <c r="F53" s="3" t="s">
        <v>103</v>
      </c>
    </row>
    <row r="54" spans="1:6" ht="24.75" customHeight="1">
      <c r="A54" s="5">
        <v>52</v>
      </c>
      <c r="B54" s="4" t="str">
        <f>"吴玉姑"</f>
        <v>吴玉姑</v>
      </c>
      <c r="C54" s="3" t="s">
        <v>104</v>
      </c>
      <c r="D54" s="5">
        <v>194</v>
      </c>
      <c r="E54" s="4" t="str">
        <f>"符小霞"</f>
        <v>符小霞</v>
      </c>
      <c r="F54" s="3" t="s">
        <v>105</v>
      </c>
    </row>
    <row r="55" spans="1:6" ht="24.75" customHeight="1">
      <c r="A55" s="5">
        <v>53</v>
      </c>
      <c r="B55" s="4" t="str">
        <f>"曾文曼"</f>
        <v>曾文曼</v>
      </c>
      <c r="C55" s="3" t="s">
        <v>106</v>
      </c>
      <c r="D55" s="5">
        <v>195</v>
      </c>
      <c r="E55" s="4" t="str">
        <f>"陈昱妃"</f>
        <v>陈昱妃</v>
      </c>
      <c r="F55" s="3" t="s">
        <v>107</v>
      </c>
    </row>
    <row r="56" spans="1:6" ht="24.75" customHeight="1">
      <c r="A56" s="5">
        <v>54</v>
      </c>
      <c r="B56" s="4" t="str">
        <f>"罗家庆"</f>
        <v>罗家庆</v>
      </c>
      <c r="C56" s="3" t="s">
        <v>108</v>
      </c>
      <c r="D56" s="5">
        <v>196</v>
      </c>
      <c r="E56" s="4" t="str">
        <f>"邱婷"</f>
        <v>邱婷</v>
      </c>
      <c r="F56" s="3" t="s">
        <v>109</v>
      </c>
    </row>
    <row r="57" spans="1:6" ht="24.75" customHeight="1">
      <c r="A57" s="5">
        <v>55</v>
      </c>
      <c r="B57" s="4" t="str">
        <f>"王添"</f>
        <v>王添</v>
      </c>
      <c r="C57" s="3" t="s">
        <v>110</v>
      </c>
      <c r="D57" s="5">
        <v>197</v>
      </c>
      <c r="E57" s="4" t="str">
        <f>"赵紫枫"</f>
        <v>赵紫枫</v>
      </c>
      <c r="F57" s="3" t="s">
        <v>111</v>
      </c>
    </row>
    <row r="58" spans="1:6" ht="24.75" customHeight="1">
      <c r="A58" s="5">
        <v>56</v>
      </c>
      <c r="B58" s="4" t="str">
        <f>"张欣昱"</f>
        <v>张欣昱</v>
      </c>
      <c r="C58" s="3" t="s">
        <v>112</v>
      </c>
      <c r="D58" s="5">
        <v>198</v>
      </c>
      <c r="E58" s="4" t="str">
        <f>"邢宝月"</f>
        <v>邢宝月</v>
      </c>
      <c r="F58" s="3" t="s">
        <v>113</v>
      </c>
    </row>
    <row r="59" spans="1:6" ht="24.75" customHeight="1">
      <c r="A59" s="5">
        <v>57</v>
      </c>
      <c r="B59" s="4" t="str">
        <f>"王小云"</f>
        <v>王小云</v>
      </c>
      <c r="C59" s="3" t="s">
        <v>114</v>
      </c>
      <c r="D59" s="5">
        <v>199</v>
      </c>
      <c r="E59" s="4" t="str">
        <f>"肖慧敏"</f>
        <v>肖慧敏</v>
      </c>
      <c r="F59" s="3" t="s">
        <v>115</v>
      </c>
    </row>
    <row r="60" spans="1:6" ht="24.75" customHeight="1">
      <c r="A60" s="5">
        <v>58</v>
      </c>
      <c r="B60" s="4" t="str">
        <f>"刘秀丽"</f>
        <v>刘秀丽</v>
      </c>
      <c r="C60" s="3" t="s">
        <v>116</v>
      </c>
      <c r="D60" s="5">
        <v>200</v>
      </c>
      <c r="E60" s="4" t="str">
        <f>"林晶晶"</f>
        <v>林晶晶</v>
      </c>
      <c r="F60" s="3" t="s">
        <v>117</v>
      </c>
    </row>
    <row r="61" spans="1:6" ht="24.75" customHeight="1">
      <c r="A61" s="5">
        <v>59</v>
      </c>
      <c r="B61" s="4" t="str">
        <f>"詹泽情"</f>
        <v>詹泽情</v>
      </c>
      <c r="C61" s="3" t="s">
        <v>118</v>
      </c>
      <c r="D61" s="5">
        <v>201</v>
      </c>
      <c r="E61" s="4" t="str">
        <f>"许腾尹"</f>
        <v>许腾尹</v>
      </c>
      <c r="F61" s="3" t="s">
        <v>119</v>
      </c>
    </row>
    <row r="62" spans="1:6" ht="24.75" customHeight="1">
      <c r="A62" s="5">
        <v>60</v>
      </c>
      <c r="B62" s="4" t="str">
        <f>"陈赞博"</f>
        <v>陈赞博</v>
      </c>
      <c r="C62" s="3" t="s">
        <v>120</v>
      </c>
      <c r="D62" s="5">
        <v>202</v>
      </c>
      <c r="E62" s="4" t="str">
        <f>"张议文"</f>
        <v>张议文</v>
      </c>
      <c r="F62" s="3" t="s">
        <v>121</v>
      </c>
    </row>
    <row r="63" spans="1:6" ht="24.75" customHeight="1">
      <c r="A63" s="5">
        <v>61</v>
      </c>
      <c r="B63" s="4" t="str">
        <f>"张丽芬"</f>
        <v>张丽芬</v>
      </c>
      <c r="C63" s="3" t="s">
        <v>122</v>
      </c>
      <c r="D63" s="5">
        <v>203</v>
      </c>
      <c r="E63" s="4" t="str">
        <f>"马婧"</f>
        <v>马婧</v>
      </c>
      <c r="F63" s="3" t="s">
        <v>123</v>
      </c>
    </row>
    <row r="64" spans="1:6" ht="24.75" customHeight="1">
      <c r="A64" s="5">
        <v>62</v>
      </c>
      <c r="B64" s="4" t="str">
        <f>"赵雪晴"</f>
        <v>赵雪晴</v>
      </c>
      <c r="C64" s="3" t="s">
        <v>124</v>
      </c>
      <c r="D64" s="5">
        <v>204</v>
      </c>
      <c r="E64" s="4" t="str">
        <f>"庞青青"</f>
        <v>庞青青</v>
      </c>
      <c r="F64" s="3" t="s">
        <v>125</v>
      </c>
    </row>
    <row r="65" spans="1:6" ht="24.75" customHeight="1">
      <c r="A65" s="5">
        <v>63</v>
      </c>
      <c r="B65" s="4" t="str">
        <f>"邱虹蓉"</f>
        <v>邱虹蓉</v>
      </c>
      <c r="C65" s="3" t="s">
        <v>126</v>
      </c>
      <c r="D65" s="5">
        <v>205</v>
      </c>
      <c r="E65" s="4" t="str">
        <f>"覃开妹"</f>
        <v>覃开妹</v>
      </c>
      <c r="F65" s="3" t="s">
        <v>127</v>
      </c>
    </row>
    <row r="66" spans="1:6" ht="24.75" customHeight="1">
      <c r="A66" s="5">
        <v>64</v>
      </c>
      <c r="B66" s="4" t="str">
        <f>"杨冰冰"</f>
        <v>杨冰冰</v>
      </c>
      <c r="C66" s="3" t="s">
        <v>128</v>
      </c>
      <c r="D66" s="5">
        <v>206</v>
      </c>
      <c r="E66" s="4" t="str">
        <f>"罗爱香"</f>
        <v>罗爱香</v>
      </c>
      <c r="F66" s="3" t="s">
        <v>129</v>
      </c>
    </row>
    <row r="67" spans="1:6" ht="24.75" customHeight="1">
      <c r="A67" s="5">
        <v>65</v>
      </c>
      <c r="B67" s="4" t="str">
        <f>"陈淑金"</f>
        <v>陈淑金</v>
      </c>
      <c r="C67" s="3" t="s">
        <v>130</v>
      </c>
      <c r="D67" s="5">
        <v>207</v>
      </c>
      <c r="E67" s="4" t="str">
        <f>"符加卫"</f>
        <v>符加卫</v>
      </c>
      <c r="F67" s="3" t="s">
        <v>131</v>
      </c>
    </row>
    <row r="68" spans="1:6" ht="24.75" customHeight="1">
      <c r="A68" s="5">
        <v>66</v>
      </c>
      <c r="B68" s="4" t="str">
        <f>"蔡倩妹"</f>
        <v>蔡倩妹</v>
      </c>
      <c r="C68" s="3" t="s">
        <v>132</v>
      </c>
      <c r="D68" s="5">
        <v>208</v>
      </c>
      <c r="E68" s="4" t="str">
        <f>"王丹诺"</f>
        <v>王丹诺</v>
      </c>
      <c r="F68" s="3" t="s">
        <v>133</v>
      </c>
    </row>
    <row r="69" spans="1:6" ht="24.75" customHeight="1">
      <c r="A69" s="5">
        <v>67</v>
      </c>
      <c r="B69" s="4" t="str">
        <f>"李甜甜"</f>
        <v>李甜甜</v>
      </c>
      <c r="C69" s="3" t="s">
        <v>134</v>
      </c>
      <c r="D69" s="5">
        <v>209</v>
      </c>
      <c r="E69" s="4" t="str">
        <f>"邱丽翔"</f>
        <v>邱丽翔</v>
      </c>
      <c r="F69" s="3" t="s">
        <v>135</v>
      </c>
    </row>
    <row r="70" spans="1:6" ht="24.75" customHeight="1">
      <c r="A70" s="5">
        <v>68</v>
      </c>
      <c r="B70" s="4" t="str">
        <f>"蒙亚妹"</f>
        <v>蒙亚妹</v>
      </c>
      <c r="C70" s="3" t="s">
        <v>136</v>
      </c>
      <c r="D70" s="5">
        <v>210</v>
      </c>
      <c r="E70" s="4" t="str">
        <f>"李冰"</f>
        <v>李冰</v>
      </c>
      <c r="F70" s="3" t="s">
        <v>137</v>
      </c>
    </row>
    <row r="71" spans="1:6" ht="24.75" customHeight="1">
      <c r="A71" s="5">
        <v>69</v>
      </c>
      <c r="B71" s="4" t="str">
        <f>"吴育婷"</f>
        <v>吴育婷</v>
      </c>
      <c r="C71" s="3" t="s">
        <v>138</v>
      </c>
      <c r="D71" s="5">
        <v>211</v>
      </c>
      <c r="E71" s="4" t="str">
        <f>"黄月洁"</f>
        <v>黄月洁</v>
      </c>
      <c r="F71" s="3" t="s">
        <v>139</v>
      </c>
    </row>
    <row r="72" spans="1:6" ht="24.75" customHeight="1">
      <c r="A72" s="5">
        <v>70</v>
      </c>
      <c r="B72" s="4" t="str">
        <f>"吴茂娜"</f>
        <v>吴茂娜</v>
      </c>
      <c r="C72" s="3" t="s">
        <v>140</v>
      </c>
      <c r="D72" s="5">
        <v>212</v>
      </c>
      <c r="E72" s="4" t="str">
        <f>"王淑祯"</f>
        <v>王淑祯</v>
      </c>
      <c r="F72" s="3" t="s">
        <v>141</v>
      </c>
    </row>
    <row r="73" spans="1:6" ht="24.75" customHeight="1">
      <c r="A73" s="5">
        <v>71</v>
      </c>
      <c r="B73" s="4" t="str">
        <f>"周德建"</f>
        <v>周德建</v>
      </c>
      <c r="C73" s="3" t="s">
        <v>142</v>
      </c>
      <c r="D73" s="5">
        <v>213</v>
      </c>
      <c r="E73" s="4" t="str">
        <f>"唐莹铮"</f>
        <v>唐莹铮</v>
      </c>
      <c r="F73" s="3" t="s">
        <v>143</v>
      </c>
    </row>
    <row r="74" spans="1:6" ht="24.75" customHeight="1">
      <c r="A74" s="5">
        <v>72</v>
      </c>
      <c r="B74" s="4" t="str">
        <f>"王芮"</f>
        <v>王芮</v>
      </c>
      <c r="C74" s="3" t="s">
        <v>144</v>
      </c>
      <c r="D74" s="5">
        <v>214</v>
      </c>
      <c r="E74" s="4" t="str">
        <f>"凌翠云"</f>
        <v>凌翠云</v>
      </c>
      <c r="F74" s="3" t="s">
        <v>145</v>
      </c>
    </row>
    <row r="75" spans="1:6" ht="24.75" customHeight="1">
      <c r="A75" s="5">
        <v>73</v>
      </c>
      <c r="B75" s="4" t="str">
        <f>"李雨芊"</f>
        <v>李雨芊</v>
      </c>
      <c r="C75" s="3" t="s">
        <v>146</v>
      </c>
      <c r="D75" s="5">
        <v>215</v>
      </c>
      <c r="E75" s="4" t="str">
        <f>"林静"</f>
        <v>林静</v>
      </c>
      <c r="F75" s="3" t="s">
        <v>147</v>
      </c>
    </row>
    <row r="76" spans="1:6" ht="24.75" customHeight="1">
      <c r="A76" s="5">
        <v>74</v>
      </c>
      <c r="B76" s="4" t="str">
        <f>"高美婷"</f>
        <v>高美婷</v>
      </c>
      <c r="C76" s="3" t="s">
        <v>148</v>
      </c>
      <c r="D76" s="5">
        <v>216</v>
      </c>
      <c r="E76" s="4" t="str">
        <f>"林葭蓓"</f>
        <v>林葭蓓</v>
      </c>
      <c r="F76" s="3" t="s">
        <v>149</v>
      </c>
    </row>
    <row r="77" spans="1:6" ht="24.75" customHeight="1">
      <c r="A77" s="5">
        <v>75</v>
      </c>
      <c r="B77" s="4" t="str">
        <f>"朱丽虹"</f>
        <v>朱丽虹</v>
      </c>
      <c r="C77" s="3" t="s">
        <v>150</v>
      </c>
      <c r="D77" s="5">
        <v>217</v>
      </c>
      <c r="E77" s="4" t="str">
        <f>"张玉丽"</f>
        <v>张玉丽</v>
      </c>
      <c r="F77" s="3" t="s">
        <v>151</v>
      </c>
    </row>
    <row r="78" spans="1:6" ht="24.75" customHeight="1">
      <c r="A78" s="5">
        <v>76</v>
      </c>
      <c r="B78" s="4" t="str">
        <f>"黄振帆"</f>
        <v>黄振帆</v>
      </c>
      <c r="C78" s="3" t="s">
        <v>152</v>
      </c>
      <c r="D78" s="5">
        <v>218</v>
      </c>
      <c r="E78" s="4" t="str">
        <f>"黄云清"</f>
        <v>黄云清</v>
      </c>
      <c r="F78" s="3" t="s">
        <v>153</v>
      </c>
    </row>
    <row r="79" spans="1:6" ht="24.75" customHeight="1">
      <c r="A79" s="5">
        <v>77</v>
      </c>
      <c r="B79" s="4" t="str">
        <f>"林诗婷"</f>
        <v>林诗婷</v>
      </c>
      <c r="C79" s="3" t="s">
        <v>154</v>
      </c>
      <c r="D79" s="5">
        <v>219</v>
      </c>
      <c r="E79" s="4" t="str">
        <f>"翁玉婷"</f>
        <v>翁玉婷</v>
      </c>
      <c r="F79" s="3" t="s">
        <v>155</v>
      </c>
    </row>
    <row r="80" spans="1:6" ht="24.75" customHeight="1">
      <c r="A80" s="5">
        <v>78</v>
      </c>
      <c r="B80" s="4" t="str">
        <f>"张诗沛"</f>
        <v>张诗沛</v>
      </c>
      <c r="C80" s="3" t="s">
        <v>156</v>
      </c>
      <c r="D80" s="5">
        <v>220</v>
      </c>
      <c r="E80" s="4" t="str">
        <f>"谢佳佳"</f>
        <v>谢佳佳</v>
      </c>
      <c r="F80" s="3" t="s">
        <v>157</v>
      </c>
    </row>
    <row r="81" spans="1:6" ht="24.75" customHeight="1">
      <c r="A81" s="5">
        <v>79</v>
      </c>
      <c r="B81" s="4" t="str">
        <f>"谢发刚"</f>
        <v>谢发刚</v>
      </c>
      <c r="C81" s="3" t="s">
        <v>158</v>
      </c>
      <c r="D81" s="5">
        <v>221</v>
      </c>
      <c r="E81" s="4" t="str">
        <f>"李林薇"</f>
        <v>李林薇</v>
      </c>
      <c r="F81" s="3" t="s">
        <v>159</v>
      </c>
    </row>
    <row r="82" spans="1:6" ht="24.75" customHeight="1">
      <c r="A82" s="5">
        <v>80</v>
      </c>
      <c r="B82" s="4" t="str">
        <f>"李微"</f>
        <v>李微</v>
      </c>
      <c r="C82" s="3" t="s">
        <v>160</v>
      </c>
      <c r="D82" s="5">
        <v>222</v>
      </c>
      <c r="E82" s="4" t="str">
        <f>"符明熠"</f>
        <v>符明熠</v>
      </c>
      <c r="F82" s="3" t="s">
        <v>161</v>
      </c>
    </row>
    <row r="83" spans="1:6" ht="24.75" customHeight="1">
      <c r="A83" s="5">
        <v>81</v>
      </c>
      <c r="B83" s="4" t="str">
        <f>"吴振端"</f>
        <v>吴振端</v>
      </c>
      <c r="C83" s="3" t="s">
        <v>162</v>
      </c>
      <c r="D83" s="5">
        <v>223</v>
      </c>
      <c r="E83" s="4" t="str">
        <f>"赵瑞雪"</f>
        <v>赵瑞雪</v>
      </c>
      <c r="F83" s="3" t="s">
        <v>163</v>
      </c>
    </row>
    <row r="84" spans="1:6" ht="24.75" customHeight="1">
      <c r="A84" s="5">
        <v>82</v>
      </c>
      <c r="B84" s="4" t="str">
        <f>"王燕"</f>
        <v>王燕</v>
      </c>
      <c r="C84" s="3" t="s">
        <v>164</v>
      </c>
      <c r="D84" s="5">
        <v>224</v>
      </c>
      <c r="E84" s="4" t="str">
        <f>"凌娜"</f>
        <v>凌娜</v>
      </c>
      <c r="F84" s="3" t="s">
        <v>165</v>
      </c>
    </row>
    <row r="85" spans="1:6" ht="24.75" customHeight="1">
      <c r="A85" s="5">
        <v>83</v>
      </c>
      <c r="B85" s="4" t="str">
        <f>"罗聪聪"</f>
        <v>罗聪聪</v>
      </c>
      <c r="C85" s="3" t="s">
        <v>166</v>
      </c>
      <c r="D85" s="5">
        <v>225</v>
      </c>
      <c r="E85" s="4" t="str">
        <f>"张峻"</f>
        <v>张峻</v>
      </c>
      <c r="F85" s="3" t="s">
        <v>167</v>
      </c>
    </row>
    <row r="86" spans="1:6" ht="24.75" customHeight="1">
      <c r="A86" s="5">
        <v>84</v>
      </c>
      <c r="B86" s="4" t="str">
        <f>"方翠"</f>
        <v>方翠</v>
      </c>
      <c r="C86" s="3" t="s">
        <v>168</v>
      </c>
      <c r="D86" s="5">
        <v>226</v>
      </c>
      <c r="E86" s="4" t="str">
        <f>"吴维新"</f>
        <v>吴维新</v>
      </c>
      <c r="F86" s="3" t="s">
        <v>169</v>
      </c>
    </row>
    <row r="87" spans="1:6" ht="24.75" customHeight="1">
      <c r="A87" s="5">
        <v>85</v>
      </c>
      <c r="B87" s="4" t="str">
        <f>"林莹"</f>
        <v>林莹</v>
      </c>
      <c r="C87" s="3" t="s">
        <v>170</v>
      </c>
      <c r="D87" s="5">
        <v>227</v>
      </c>
      <c r="E87" s="4" t="str">
        <f>"王绥淦"</f>
        <v>王绥淦</v>
      </c>
      <c r="F87" s="3" t="s">
        <v>171</v>
      </c>
    </row>
    <row r="88" spans="1:6" ht="24.75" customHeight="1">
      <c r="A88" s="5">
        <v>86</v>
      </c>
      <c r="B88" s="4" t="str">
        <f>"瞿晓娟"</f>
        <v>瞿晓娟</v>
      </c>
      <c r="C88" s="3" t="s">
        <v>172</v>
      </c>
      <c r="D88" s="5">
        <v>228</v>
      </c>
      <c r="E88" s="4" t="str">
        <f>"黄金花"</f>
        <v>黄金花</v>
      </c>
      <c r="F88" s="3" t="s">
        <v>173</v>
      </c>
    </row>
    <row r="89" spans="1:6" ht="24.75" customHeight="1">
      <c r="A89" s="5">
        <v>87</v>
      </c>
      <c r="B89" s="4" t="str">
        <f>"钟小明"</f>
        <v>钟小明</v>
      </c>
      <c r="C89" s="3" t="s">
        <v>174</v>
      </c>
      <c r="D89" s="5">
        <v>229</v>
      </c>
      <c r="E89" s="4" t="str">
        <f>"羊小佩"</f>
        <v>羊小佩</v>
      </c>
      <c r="F89" s="3" t="s">
        <v>175</v>
      </c>
    </row>
    <row r="90" spans="1:6" ht="24.75" customHeight="1">
      <c r="A90" s="5">
        <v>88</v>
      </c>
      <c r="B90" s="4" t="str">
        <f>"杨梅"</f>
        <v>杨梅</v>
      </c>
      <c r="C90" s="3" t="s">
        <v>176</v>
      </c>
      <c r="D90" s="5">
        <v>230</v>
      </c>
      <c r="E90" s="4" t="str">
        <f>"林俊友"</f>
        <v>林俊友</v>
      </c>
      <c r="F90" s="3" t="s">
        <v>177</v>
      </c>
    </row>
    <row r="91" spans="1:6" ht="24.75" customHeight="1">
      <c r="A91" s="5">
        <v>89</v>
      </c>
      <c r="B91" s="4" t="str">
        <f>"陈婆丹"</f>
        <v>陈婆丹</v>
      </c>
      <c r="C91" s="3" t="s">
        <v>178</v>
      </c>
      <c r="D91" s="5">
        <v>231</v>
      </c>
      <c r="E91" s="4" t="str">
        <f>"赖晓远"</f>
        <v>赖晓远</v>
      </c>
      <c r="F91" s="3" t="s">
        <v>171</v>
      </c>
    </row>
    <row r="92" spans="1:6" ht="24.75" customHeight="1">
      <c r="A92" s="5">
        <v>90</v>
      </c>
      <c r="B92" s="4" t="str">
        <f>"高昌丽"</f>
        <v>高昌丽</v>
      </c>
      <c r="C92" s="3" t="s">
        <v>179</v>
      </c>
      <c r="D92" s="5">
        <v>232</v>
      </c>
      <c r="E92" s="4" t="str">
        <f>"曾舒曼"</f>
        <v>曾舒曼</v>
      </c>
      <c r="F92" s="3" t="s">
        <v>180</v>
      </c>
    </row>
    <row r="93" spans="1:6" ht="24.75" customHeight="1">
      <c r="A93" s="5">
        <v>91</v>
      </c>
      <c r="B93" s="4" t="str">
        <f>"陈梅梅"</f>
        <v>陈梅梅</v>
      </c>
      <c r="C93" s="3" t="s">
        <v>181</v>
      </c>
      <c r="D93" s="5">
        <v>233</v>
      </c>
      <c r="E93" s="4" t="str">
        <f>"李梦怡"</f>
        <v>李梦怡</v>
      </c>
      <c r="F93" s="3" t="s">
        <v>182</v>
      </c>
    </row>
    <row r="94" spans="1:6" ht="24.75" customHeight="1">
      <c r="A94" s="5">
        <v>92</v>
      </c>
      <c r="B94" s="4" t="str">
        <f>"郑精娥"</f>
        <v>郑精娥</v>
      </c>
      <c r="C94" s="3" t="s">
        <v>183</v>
      </c>
      <c r="D94" s="5">
        <v>234</v>
      </c>
      <c r="E94" s="4" t="str">
        <f>"李南欣"</f>
        <v>李南欣</v>
      </c>
      <c r="F94" s="3" t="s">
        <v>184</v>
      </c>
    </row>
    <row r="95" spans="1:6" ht="24.75" customHeight="1">
      <c r="A95" s="5">
        <v>93</v>
      </c>
      <c r="B95" s="4" t="str">
        <f>"邢丽雅"</f>
        <v>邢丽雅</v>
      </c>
      <c r="C95" s="3" t="s">
        <v>185</v>
      </c>
      <c r="D95" s="5">
        <v>235</v>
      </c>
      <c r="E95" s="4" t="str">
        <f>"章行秋"</f>
        <v>章行秋</v>
      </c>
      <c r="F95" s="3" t="s">
        <v>186</v>
      </c>
    </row>
    <row r="96" spans="1:6" ht="24.75" customHeight="1">
      <c r="A96" s="5">
        <v>94</v>
      </c>
      <c r="B96" s="4" t="str">
        <f>"裴森"</f>
        <v>裴森</v>
      </c>
      <c r="C96" s="3" t="s">
        <v>187</v>
      </c>
      <c r="D96" s="5">
        <v>236</v>
      </c>
      <c r="E96" s="4" t="str">
        <f>"尹思思"</f>
        <v>尹思思</v>
      </c>
      <c r="F96" s="3" t="s">
        <v>188</v>
      </c>
    </row>
    <row r="97" spans="1:6" ht="24.75" customHeight="1">
      <c r="A97" s="5">
        <v>95</v>
      </c>
      <c r="B97" s="4" t="str">
        <f>"黄弘"</f>
        <v>黄弘</v>
      </c>
      <c r="C97" s="3" t="s">
        <v>189</v>
      </c>
      <c r="D97" s="5">
        <v>237</v>
      </c>
      <c r="E97" s="4" t="str">
        <f>"陈珊珊"</f>
        <v>陈珊珊</v>
      </c>
      <c r="F97" s="3" t="s">
        <v>190</v>
      </c>
    </row>
    <row r="98" spans="1:6" ht="24.75" customHeight="1">
      <c r="A98" s="5">
        <v>96</v>
      </c>
      <c r="B98" s="4" t="str">
        <f>"白云呈姗"</f>
        <v>白云呈姗</v>
      </c>
      <c r="C98" s="3" t="s">
        <v>191</v>
      </c>
      <c r="D98" s="5">
        <v>238</v>
      </c>
      <c r="E98" s="4" t="str">
        <f>"卢倩琪"</f>
        <v>卢倩琪</v>
      </c>
      <c r="F98" s="3" t="s">
        <v>192</v>
      </c>
    </row>
    <row r="99" spans="1:6" ht="24.75" customHeight="1">
      <c r="A99" s="5">
        <v>97</v>
      </c>
      <c r="B99" s="4" t="str">
        <f>"唐佩"</f>
        <v>唐佩</v>
      </c>
      <c r="C99" s="3" t="s">
        <v>193</v>
      </c>
      <c r="D99" s="5">
        <v>239</v>
      </c>
      <c r="E99" s="4" t="str">
        <f>"符蓉蓉"</f>
        <v>符蓉蓉</v>
      </c>
      <c r="F99" s="3" t="s">
        <v>194</v>
      </c>
    </row>
    <row r="100" spans="1:6" ht="24.75" customHeight="1">
      <c r="A100" s="5">
        <v>98</v>
      </c>
      <c r="B100" s="4" t="str">
        <f>"谭美霞"</f>
        <v>谭美霞</v>
      </c>
      <c r="C100" s="3" t="s">
        <v>195</v>
      </c>
      <c r="D100" s="5">
        <v>240</v>
      </c>
      <c r="E100" s="4" t="str">
        <f>"刘志荣"</f>
        <v>刘志荣</v>
      </c>
      <c r="F100" s="3" t="s">
        <v>196</v>
      </c>
    </row>
    <row r="101" spans="1:6" ht="24.75" customHeight="1">
      <c r="A101" s="5">
        <v>99</v>
      </c>
      <c r="B101" s="4" t="str">
        <f>"李菲"</f>
        <v>李菲</v>
      </c>
      <c r="C101" s="3" t="s">
        <v>197</v>
      </c>
      <c r="D101" s="5">
        <v>241</v>
      </c>
      <c r="E101" s="4" t="str">
        <f>"刘爽"</f>
        <v>刘爽</v>
      </c>
      <c r="F101" s="3" t="s">
        <v>198</v>
      </c>
    </row>
    <row r="102" spans="1:6" ht="24.75" customHeight="1">
      <c r="A102" s="5">
        <v>100</v>
      </c>
      <c r="B102" s="4" t="str">
        <f>"姜雯青"</f>
        <v>姜雯青</v>
      </c>
      <c r="C102" s="3" t="s">
        <v>199</v>
      </c>
      <c r="D102" s="5">
        <v>242</v>
      </c>
      <c r="E102" s="4" t="str">
        <f>"邓德鑫"</f>
        <v>邓德鑫</v>
      </c>
      <c r="F102" s="3" t="s">
        <v>200</v>
      </c>
    </row>
    <row r="103" spans="1:6" ht="24.75" customHeight="1">
      <c r="A103" s="5">
        <v>101</v>
      </c>
      <c r="B103" s="4" t="str">
        <f>"王雅"</f>
        <v>王雅</v>
      </c>
      <c r="C103" s="3" t="s">
        <v>201</v>
      </c>
      <c r="D103" s="5">
        <v>243</v>
      </c>
      <c r="E103" s="4" t="str">
        <f>"符芮帆"</f>
        <v>符芮帆</v>
      </c>
      <c r="F103" s="3" t="s">
        <v>202</v>
      </c>
    </row>
    <row r="104" spans="1:6" ht="24.75" customHeight="1">
      <c r="A104" s="5">
        <v>102</v>
      </c>
      <c r="B104" s="4" t="str">
        <f>"陈佳丽"</f>
        <v>陈佳丽</v>
      </c>
      <c r="C104" s="3" t="s">
        <v>203</v>
      </c>
      <c r="D104" s="5">
        <v>244</v>
      </c>
      <c r="E104" s="4" t="str">
        <f>"李晓婷"</f>
        <v>李晓婷</v>
      </c>
      <c r="F104" s="3" t="s">
        <v>204</v>
      </c>
    </row>
    <row r="105" spans="1:6" ht="24.75" customHeight="1">
      <c r="A105" s="5">
        <v>103</v>
      </c>
      <c r="B105" s="4" t="str">
        <f>"符爱燕"</f>
        <v>符爱燕</v>
      </c>
      <c r="C105" s="3" t="s">
        <v>205</v>
      </c>
      <c r="D105" s="5">
        <v>245</v>
      </c>
      <c r="E105" s="4" t="str">
        <f>"梁静"</f>
        <v>梁静</v>
      </c>
      <c r="F105" s="3" t="s">
        <v>206</v>
      </c>
    </row>
    <row r="106" spans="1:6" ht="24.75" customHeight="1">
      <c r="A106" s="5">
        <v>104</v>
      </c>
      <c r="B106" s="4" t="str">
        <f>"陈贻滢"</f>
        <v>陈贻滢</v>
      </c>
      <c r="C106" s="3" t="s">
        <v>207</v>
      </c>
      <c r="D106" s="5">
        <v>246</v>
      </c>
      <c r="E106" s="4" t="str">
        <f>"叶子龙"</f>
        <v>叶子龙</v>
      </c>
      <c r="F106" s="3" t="s">
        <v>208</v>
      </c>
    </row>
    <row r="107" spans="1:6" ht="24.75" customHeight="1">
      <c r="A107" s="5">
        <v>105</v>
      </c>
      <c r="B107" s="4" t="str">
        <f>"方婧"</f>
        <v>方婧</v>
      </c>
      <c r="C107" s="3" t="s">
        <v>209</v>
      </c>
      <c r="D107" s="5">
        <v>247</v>
      </c>
      <c r="E107" s="4" t="str">
        <f>"李素"</f>
        <v>李素</v>
      </c>
      <c r="F107" s="3" t="s">
        <v>210</v>
      </c>
    </row>
    <row r="108" spans="1:6" ht="24.75" customHeight="1">
      <c r="A108" s="5">
        <v>106</v>
      </c>
      <c r="B108" s="4" t="str">
        <f>"苏云剑"</f>
        <v>苏云剑</v>
      </c>
      <c r="C108" s="3" t="s">
        <v>211</v>
      </c>
      <c r="D108" s="5">
        <v>248</v>
      </c>
      <c r="E108" s="4" t="str">
        <f>"杨瑞祥"</f>
        <v>杨瑞祥</v>
      </c>
      <c r="F108" s="3" t="s">
        <v>212</v>
      </c>
    </row>
    <row r="109" spans="1:6" ht="24.75" customHeight="1">
      <c r="A109" s="5">
        <v>107</v>
      </c>
      <c r="B109" s="4" t="str">
        <f>"林望红"</f>
        <v>林望红</v>
      </c>
      <c r="C109" s="3" t="s">
        <v>213</v>
      </c>
      <c r="D109" s="5">
        <v>249</v>
      </c>
      <c r="E109" s="4" t="str">
        <f>"黄钰"</f>
        <v>黄钰</v>
      </c>
      <c r="F109" s="3" t="s">
        <v>214</v>
      </c>
    </row>
    <row r="110" spans="1:6" ht="24.75" customHeight="1">
      <c r="A110" s="5">
        <v>108</v>
      </c>
      <c r="B110" s="4" t="str">
        <f>"董文静"</f>
        <v>董文静</v>
      </c>
      <c r="C110" s="3" t="s">
        <v>215</v>
      </c>
      <c r="D110" s="5">
        <v>250</v>
      </c>
      <c r="E110" s="4" t="str">
        <f>"符璐"</f>
        <v>符璐</v>
      </c>
      <c r="F110" s="3" t="s">
        <v>216</v>
      </c>
    </row>
    <row r="111" spans="1:6" ht="24.75" customHeight="1">
      <c r="A111" s="5">
        <v>109</v>
      </c>
      <c r="B111" s="4" t="str">
        <f>"郑月新"</f>
        <v>郑月新</v>
      </c>
      <c r="C111" s="3" t="s">
        <v>217</v>
      </c>
      <c r="D111" s="5">
        <v>251</v>
      </c>
      <c r="E111" s="4" t="str">
        <f>"梁锦"</f>
        <v>梁锦</v>
      </c>
      <c r="F111" s="3" t="s">
        <v>218</v>
      </c>
    </row>
    <row r="112" spans="1:6" ht="24.75" customHeight="1">
      <c r="A112" s="5">
        <v>110</v>
      </c>
      <c r="B112" s="4" t="str">
        <f>"林小文"</f>
        <v>林小文</v>
      </c>
      <c r="C112" s="3" t="s">
        <v>219</v>
      </c>
      <c r="D112" s="5">
        <v>252</v>
      </c>
      <c r="E112" s="4" t="str">
        <f>"李银"</f>
        <v>李银</v>
      </c>
      <c r="F112" s="3" t="s">
        <v>220</v>
      </c>
    </row>
    <row r="113" spans="1:6" ht="24.75" customHeight="1">
      <c r="A113" s="5">
        <v>111</v>
      </c>
      <c r="B113" s="4" t="str">
        <f>"张露瑜"</f>
        <v>张露瑜</v>
      </c>
      <c r="C113" s="3" t="s">
        <v>221</v>
      </c>
      <c r="D113" s="5">
        <v>253</v>
      </c>
      <c r="E113" s="4" t="str">
        <f>"王敬龄"</f>
        <v>王敬龄</v>
      </c>
      <c r="F113" s="3" t="s">
        <v>222</v>
      </c>
    </row>
    <row r="114" spans="1:6" ht="24.75" customHeight="1">
      <c r="A114" s="5">
        <v>112</v>
      </c>
      <c r="B114" s="4" t="str">
        <f>"符海灵"</f>
        <v>符海灵</v>
      </c>
      <c r="C114" s="3" t="s">
        <v>223</v>
      </c>
      <c r="D114" s="5">
        <v>254</v>
      </c>
      <c r="E114" s="4" t="str">
        <f>"罗玲丽"</f>
        <v>罗玲丽</v>
      </c>
      <c r="F114" s="3" t="s">
        <v>224</v>
      </c>
    </row>
    <row r="115" spans="1:6" ht="24.75" customHeight="1">
      <c r="A115" s="5">
        <v>113</v>
      </c>
      <c r="B115" s="4" t="str">
        <f>"羊翰"</f>
        <v>羊翰</v>
      </c>
      <c r="C115" s="3" t="s">
        <v>225</v>
      </c>
      <c r="D115" s="5">
        <v>255</v>
      </c>
      <c r="E115" s="4" t="str">
        <f>"黄伟"</f>
        <v>黄伟</v>
      </c>
      <c r="F115" s="3" t="s">
        <v>226</v>
      </c>
    </row>
    <row r="116" spans="1:6" ht="24.75" customHeight="1">
      <c r="A116" s="5">
        <v>114</v>
      </c>
      <c r="B116" s="4" t="str">
        <f>"毛璐"</f>
        <v>毛璐</v>
      </c>
      <c r="C116" s="3" t="s">
        <v>227</v>
      </c>
      <c r="D116" s="5">
        <v>256</v>
      </c>
      <c r="E116" s="4" t="str">
        <f>"罗晓萌"</f>
        <v>罗晓萌</v>
      </c>
      <c r="F116" s="3" t="s">
        <v>228</v>
      </c>
    </row>
    <row r="117" spans="1:6" ht="24.75" customHeight="1">
      <c r="A117" s="5">
        <v>115</v>
      </c>
      <c r="B117" s="4" t="str">
        <f>"罗叶枫"</f>
        <v>罗叶枫</v>
      </c>
      <c r="C117" s="3" t="s">
        <v>229</v>
      </c>
      <c r="D117" s="5">
        <v>257</v>
      </c>
      <c r="E117" s="4" t="str">
        <f>"吴星"</f>
        <v>吴星</v>
      </c>
      <c r="F117" s="3" t="s">
        <v>230</v>
      </c>
    </row>
    <row r="118" spans="1:6" ht="24.75" customHeight="1">
      <c r="A118" s="5">
        <v>116</v>
      </c>
      <c r="B118" s="4" t="str">
        <f>"周家萱"</f>
        <v>周家萱</v>
      </c>
      <c r="C118" s="3" t="s">
        <v>231</v>
      </c>
      <c r="D118" s="5">
        <v>258</v>
      </c>
      <c r="E118" s="4" t="str">
        <f>"张杨雪"</f>
        <v>张杨雪</v>
      </c>
      <c r="F118" s="3" t="s">
        <v>232</v>
      </c>
    </row>
    <row r="119" spans="1:6" ht="24.75" customHeight="1">
      <c r="A119" s="5">
        <v>117</v>
      </c>
      <c r="B119" s="4" t="str">
        <f>"林昭君"</f>
        <v>林昭君</v>
      </c>
      <c r="C119" s="3" t="s">
        <v>233</v>
      </c>
      <c r="D119" s="5">
        <v>259</v>
      </c>
      <c r="E119" s="4" t="str">
        <f>"吴惠妤"</f>
        <v>吴惠妤</v>
      </c>
      <c r="F119" s="3" t="s">
        <v>234</v>
      </c>
    </row>
    <row r="120" spans="1:6" ht="24.75" customHeight="1">
      <c r="A120" s="5">
        <v>118</v>
      </c>
      <c r="B120" s="4" t="str">
        <f>"吉悦"</f>
        <v>吉悦</v>
      </c>
      <c r="C120" s="3" t="s">
        <v>123</v>
      </c>
      <c r="D120" s="5">
        <v>260</v>
      </c>
      <c r="E120" s="4" t="str">
        <f>"唐庆慧"</f>
        <v>唐庆慧</v>
      </c>
      <c r="F120" s="3" t="s">
        <v>235</v>
      </c>
    </row>
    <row r="121" spans="1:6" ht="24.75" customHeight="1">
      <c r="A121" s="5">
        <v>119</v>
      </c>
      <c r="B121" s="4" t="str">
        <f>"吴开菊"</f>
        <v>吴开菊</v>
      </c>
      <c r="C121" s="3" t="s">
        <v>236</v>
      </c>
      <c r="D121" s="5">
        <v>261</v>
      </c>
      <c r="E121" s="4" t="str">
        <f>"梁琬婧"</f>
        <v>梁琬婧</v>
      </c>
      <c r="F121" s="3" t="s">
        <v>237</v>
      </c>
    </row>
    <row r="122" spans="1:6" ht="24.75" customHeight="1">
      <c r="A122" s="5">
        <v>120</v>
      </c>
      <c r="B122" s="4" t="str">
        <f>"邵蕾潼"</f>
        <v>邵蕾潼</v>
      </c>
      <c r="C122" s="3" t="s">
        <v>238</v>
      </c>
      <c r="D122" s="5">
        <v>262</v>
      </c>
      <c r="E122" s="4" t="str">
        <f>"骆梓晴"</f>
        <v>骆梓晴</v>
      </c>
      <c r="F122" s="3" t="s">
        <v>239</v>
      </c>
    </row>
    <row r="123" spans="1:6" ht="24.75" customHeight="1">
      <c r="A123" s="5">
        <v>121</v>
      </c>
      <c r="B123" s="4" t="str">
        <f>"邓运川"</f>
        <v>邓运川</v>
      </c>
      <c r="C123" s="3" t="s">
        <v>240</v>
      </c>
      <c r="D123" s="5">
        <v>263</v>
      </c>
      <c r="E123" s="4" t="str">
        <f>"陈静"</f>
        <v>陈静</v>
      </c>
      <c r="F123" s="3" t="s">
        <v>241</v>
      </c>
    </row>
    <row r="124" spans="1:6" ht="24.75" customHeight="1">
      <c r="A124" s="5">
        <v>122</v>
      </c>
      <c r="B124" s="4" t="str">
        <f>"王晓贤"</f>
        <v>王晓贤</v>
      </c>
      <c r="C124" s="3" t="s">
        <v>242</v>
      </c>
      <c r="D124" s="5">
        <v>264</v>
      </c>
      <c r="E124" s="4" t="str">
        <f>"韩可馨"</f>
        <v>韩可馨</v>
      </c>
      <c r="F124" s="3" t="s">
        <v>243</v>
      </c>
    </row>
    <row r="125" spans="1:6" ht="24.75" customHeight="1">
      <c r="A125" s="5">
        <v>123</v>
      </c>
      <c r="B125" s="4" t="str">
        <f>"潘静薇"</f>
        <v>潘静薇</v>
      </c>
      <c r="C125" s="3" t="s">
        <v>244</v>
      </c>
      <c r="D125" s="5">
        <v>265</v>
      </c>
      <c r="E125" s="4" t="str">
        <f>"潘孝华"</f>
        <v>潘孝华</v>
      </c>
      <c r="F125" s="3" t="s">
        <v>245</v>
      </c>
    </row>
    <row r="126" spans="1:6" ht="24.75" customHeight="1">
      <c r="A126" s="5">
        <v>124</v>
      </c>
      <c r="B126" s="4" t="str">
        <f>"李国艳"</f>
        <v>李国艳</v>
      </c>
      <c r="C126" s="3" t="s">
        <v>246</v>
      </c>
      <c r="D126" s="5">
        <v>266</v>
      </c>
      <c r="E126" s="4" t="str">
        <f>"苏海燕"</f>
        <v>苏海燕</v>
      </c>
      <c r="F126" s="3" t="s">
        <v>247</v>
      </c>
    </row>
    <row r="127" spans="1:6" ht="24.75" customHeight="1">
      <c r="A127" s="5">
        <v>125</v>
      </c>
      <c r="B127" s="4" t="str">
        <f>"陈春秀"</f>
        <v>陈春秀</v>
      </c>
      <c r="C127" s="3" t="s">
        <v>248</v>
      </c>
      <c r="D127" s="5">
        <v>267</v>
      </c>
      <c r="E127" s="4" t="str">
        <f>"蔡宛容"</f>
        <v>蔡宛容</v>
      </c>
      <c r="F127" s="3" t="s">
        <v>249</v>
      </c>
    </row>
    <row r="128" spans="1:6" ht="24.75" customHeight="1">
      <c r="A128" s="5">
        <v>126</v>
      </c>
      <c r="B128" s="4" t="str">
        <f>"王诗耘"</f>
        <v>王诗耘</v>
      </c>
      <c r="C128" s="3" t="s">
        <v>250</v>
      </c>
      <c r="D128" s="5">
        <v>268</v>
      </c>
      <c r="E128" s="4" t="str">
        <f>"卢莉芬"</f>
        <v>卢莉芬</v>
      </c>
      <c r="F128" s="3" t="s">
        <v>251</v>
      </c>
    </row>
    <row r="129" spans="1:6" ht="24.75" customHeight="1">
      <c r="A129" s="5">
        <v>127</v>
      </c>
      <c r="B129" s="4" t="str">
        <f>"符井美"</f>
        <v>符井美</v>
      </c>
      <c r="C129" s="3" t="s">
        <v>252</v>
      </c>
      <c r="D129" s="5">
        <v>269</v>
      </c>
      <c r="E129" s="4" t="str">
        <f>"汪庆"</f>
        <v>汪庆</v>
      </c>
      <c r="F129" s="3" t="s">
        <v>253</v>
      </c>
    </row>
    <row r="130" spans="1:6" ht="24.75" customHeight="1">
      <c r="A130" s="5">
        <v>128</v>
      </c>
      <c r="B130" s="4" t="str">
        <f>"陈家华"</f>
        <v>陈家华</v>
      </c>
      <c r="C130" s="3" t="s">
        <v>254</v>
      </c>
      <c r="D130" s="5">
        <v>270</v>
      </c>
      <c r="E130" s="4" t="str">
        <f>"符亚芬"</f>
        <v>符亚芬</v>
      </c>
      <c r="F130" s="3" t="s">
        <v>255</v>
      </c>
    </row>
    <row r="131" spans="1:6" ht="24.75" customHeight="1">
      <c r="A131" s="5">
        <v>129</v>
      </c>
      <c r="B131" s="4" t="str">
        <f>"陈思涵"</f>
        <v>陈思涵</v>
      </c>
      <c r="C131" s="3" t="s">
        <v>256</v>
      </c>
      <c r="D131" s="5">
        <v>271</v>
      </c>
      <c r="E131" s="4" t="str">
        <f>"李佳佳"</f>
        <v>李佳佳</v>
      </c>
      <c r="F131" s="3" t="s">
        <v>257</v>
      </c>
    </row>
    <row r="132" spans="1:6" ht="24.75" customHeight="1">
      <c r="A132" s="5">
        <v>130</v>
      </c>
      <c r="B132" s="4" t="str">
        <f>"梁小奕"</f>
        <v>梁小奕</v>
      </c>
      <c r="C132" s="3" t="s">
        <v>258</v>
      </c>
      <c r="D132" s="5">
        <v>272</v>
      </c>
      <c r="E132" s="4" t="str">
        <f>"温欣艳"</f>
        <v>温欣艳</v>
      </c>
      <c r="F132" s="3" t="s">
        <v>259</v>
      </c>
    </row>
    <row r="133" spans="1:6" ht="24.75" customHeight="1">
      <c r="A133" s="5">
        <v>131</v>
      </c>
      <c r="B133" s="4" t="str">
        <f>"何静"</f>
        <v>何静</v>
      </c>
      <c r="C133" s="3" t="s">
        <v>260</v>
      </c>
      <c r="D133" s="5">
        <v>273</v>
      </c>
      <c r="E133" s="4" t="str">
        <f>"许会依"</f>
        <v>许会依</v>
      </c>
      <c r="F133" s="3" t="s">
        <v>261</v>
      </c>
    </row>
    <row r="134" spans="1:6" ht="24.75" customHeight="1">
      <c r="A134" s="5">
        <v>132</v>
      </c>
      <c r="B134" s="4" t="str">
        <f>"王慧慧"</f>
        <v>王慧慧</v>
      </c>
      <c r="C134" s="3" t="s">
        <v>262</v>
      </c>
      <c r="D134" s="5">
        <v>274</v>
      </c>
      <c r="E134" s="4" t="str">
        <f>"钟永莹"</f>
        <v>钟永莹</v>
      </c>
      <c r="F134" s="3" t="s">
        <v>263</v>
      </c>
    </row>
    <row r="135" spans="1:6" ht="24.75" customHeight="1">
      <c r="A135" s="5">
        <v>133</v>
      </c>
      <c r="B135" s="4" t="str">
        <f>"唐柳妹"</f>
        <v>唐柳妹</v>
      </c>
      <c r="C135" s="3" t="s">
        <v>264</v>
      </c>
      <c r="D135" s="5">
        <v>275</v>
      </c>
      <c r="E135" s="4" t="str">
        <f>"蔡晓萱"</f>
        <v>蔡晓萱</v>
      </c>
      <c r="F135" s="3" t="s">
        <v>265</v>
      </c>
    </row>
    <row r="136" spans="1:6" ht="24.75" customHeight="1">
      <c r="A136" s="5">
        <v>134</v>
      </c>
      <c r="B136" s="4" t="str">
        <f>"郑勋倩"</f>
        <v>郑勋倩</v>
      </c>
      <c r="C136" s="3" t="s">
        <v>266</v>
      </c>
      <c r="D136" s="5">
        <v>276</v>
      </c>
      <c r="E136" s="4" t="str">
        <f>"洪心格"</f>
        <v>洪心格</v>
      </c>
      <c r="F136" s="3" t="s">
        <v>267</v>
      </c>
    </row>
    <row r="137" spans="1:6" ht="24.75" customHeight="1">
      <c r="A137" s="5">
        <v>135</v>
      </c>
      <c r="B137" s="4" t="str">
        <f>"谢紫亭"</f>
        <v>谢紫亭</v>
      </c>
      <c r="C137" s="3" t="s">
        <v>268</v>
      </c>
      <c r="D137" s="5">
        <v>277</v>
      </c>
      <c r="E137" s="4" t="str">
        <f>"郑作伟"</f>
        <v>郑作伟</v>
      </c>
      <c r="F137" s="3" t="s">
        <v>269</v>
      </c>
    </row>
    <row r="138" spans="1:6" ht="24.75" customHeight="1">
      <c r="A138" s="5">
        <v>136</v>
      </c>
      <c r="B138" s="4" t="str">
        <f>"冼兰"</f>
        <v>冼兰</v>
      </c>
      <c r="C138" s="3" t="s">
        <v>270</v>
      </c>
      <c r="D138" s="5">
        <v>278</v>
      </c>
      <c r="E138" s="4" t="str">
        <f>"邓如环"</f>
        <v>邓如环</v>
      </c>
      <c r="F138" s="3" t="s">
        <v>271</v>
      </c>
    </row>
    <row r="139" spans="1:6" ht="24.75" customHeight="1">
      <c r="A139" s="5">
        <v>137</v>
      </c>
      <c r="B139" s="4" t="str">
        <f>"罗佳熙"</f>
        <v>罗佳熙</v>
      </c>
      <c r="C139" s="3" t="s">
        <v>272</v>
      </c>
      <c r="D139" s="5">
        <v>279</v>
      </c>
      <c r="E139" s="4" t="str">
        <f>"张怡峰"</f>
        <v>张怡峰</v>
      </c>
      <c r="F139" s="3" t="s">
        <v>273</v>
      </c>
    </row>
    <row r="140" spans="1:6" ht="24.75" customHeight="1">
      <c r="A140" s="5">
        <v>138</v>
      </c>
      <c r="B140" s="4" t="str">
        <f>"吴堂堂"</f>
        <v>吴堂堂</v>
      </c>
      <c r="C140" s="3" t="s">
        <v>274</v>
      </c>
      <c r="D140" s="5">
        <v>280</v>
      </c>
      <c r="E140" s="4" t="str">
        <f>"吕丽君"</f>
        <v>吕丽君</v>
      </c>
      <c r="F140" s="3" t="s">
        <v>275</v>
      </c>
    </row>
    <row r="141" spans="1:6" ht="24.75" customHeight="1">
      <c r="A141" s="5">
        <v>139</v>
      </c>
      <c r="B141" s="4" t="str">
        <f>"石霄云"</f>
        <v>石霄云</v>
      </c>
      <c r="C141" s="3" t="s">
        <v>276</v>
      </c>
      <c r="D141" s="5">
        <v>281</v>
      </c>
      <c r="E141" s="4" t="str">
        <f>"张琳"</f>
        <v>张琳</v>
      </c>
      <c r="F141" s="3" t="s">
        <v>277</v>
      </c>
    </row>
    <row r="142" spans="1:6" ht="24.75" customHeight="1">
      <c r="A142" s="5">
        <v>140</v>
      </c>
      <c r="B142" s="4" t="str">
        <f>"董碧欣"</f>
        <v>董碧欣</v>
      </c>
      <c r="C142" s="3" t="s">
        <v>278</v>
      </c>
      <c r="D142" s="5">
        <v>282</v>
      </c>
      <c r="E142" s="4" t="str">
        <f>"林薇薇"</f>
        <v>林薇薇</v>
      </c>
      <c r="F142" s="3" t="s">
        <v>279</v>
      </c>
    </row>
    <row r="143" spans="1:6" ht="24.75" customHeight="1">
      <c r="A143" s="5">
        <v>141</v>
      </c>
      <c r="B143" s="4" t="str">
        <f>"林菊梅"</f>
        <v>林菊梅</v>
      </c>
      <c r="C143" s="3" t="s">
        <v>280</v>
      </c>
      <c r="D143" s="5">
        <v>283</v>
      </c>
      <c r="E143" s="4" t="str">
        <f>"潘优龙"</f>
        <v>潘优龙</v>
      </c>
      <c r="F143" s="3" t="s">
        <v>281</v>
      </c>
    </row>
    <row r="144" spans="1:6" ht="24.75" customHeight="1">
      <c r="A144" s="5">
        <v>142</v>
      </c>
      <c r="B144" s="4" t="str">
        <f>"赖明裕"</f>
        <v>赖明裕</v>
      </c>
      <c r="C144" s="3" t="s">
        <v>282</v>
      </c>
      <c r="D144" s="5">
        <v>284</v>
      </c>
      <c r="E144" s="4" t="str">
        <f>"吴伊凡"</f>
        <v>吴伊凡</v>
      </c>
      <c r="F144" s="3" t="s">
        <v>283</v>
      </c>
    </row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</sheetData>
  <sheetProtection password="CC4B" sheet="1" objects="1"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</cp:lastModifiedBy>
  <dcterms:created xsi:type="dcterms:W3CDTF">2023-11-09T06:50:09Z</dcterms:created>
  <dcterms:modified xsi:type="dcterms:W3CDTF">2023-11-09T08:28:41Z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E4D85A942A3C46D5B9CB255E8EB6A203_13</vt:lpwstr>
  </property>
  <property fmtid="{D5CDD505-2E9C-101B-9397-08002B2CF9AE}" pid="4" name="KSOProductBuildV">
    <vt:lpwstr>2052-12.1.0.15712</vt:lpwstr>
  </property>
</Properties>
</file>