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交通" sheetId="1" r:id="rId1"/>
  </sheets>
  <definedNames>
    <definedName name="_xlnm._FilterDatabase" localSheetId="0" hidden="1">'交通'!$A$2:$E$436</definedName>
  </definedNames>
  <calcPr fullCalcOnLoad="1"/>
</workbook>
</file>

<file path=xl/sharedStrings.xml><?xml version="1.0" encoding="utf-8"?>
<sst xmlns="http://schemas.openxmlformats.org/spreadsheetml/2006/main" count="874" uniqueCount="453">
  <si>
    <t>海南省交通学校2022年公开招聘工作人员资格初审通过人员名单</t>
  </si>
  <si>
    <t>序号</t>
  </si>
  <si>
    <t>姓名</t>
  </si>
  <si>
    <t>报考岗位</t>
  </si>
  <si>
    <t>身份证号码</t>
  </si>
  <si>
    <t>备注</t>
  </si>
  <si>
    <t>23001-理科基础课教师</t>
  </si>
  <si>
    <t>410182********3328</t>
  </si>
  <si>
    <t>513901********5230</t>
  </si>
  <si>
    <t>460033********3222</t>
  </si>
  <si>
    <t>460026********4226</t>
  </si>
  <si>
    <t>460003********1447</t>
  </si>
  <si>
    <t>23002-音乐教师</t>
  </si>
  <si>
    <t>320324********3525</t>
  </si>
  <si>
    <t>421126********1802</t>
  </si>
  <si>
    <t>460005********1240</t>
  </si>
  <si>
    <t>460033********1180</t>
  </si>
  <si>
    <t>421022********0028</t>
  </si>
  <si>
    <t>342225********1565</t>
  </si>
  <si>
    <t>460022********4825</t>
  </si>
  <si>
    <t>440684********6929</t>
  </si>
  <si>
    <t>412725********1948</t>
  </si>
  <si>
    <t>412827********8109</t>
  </si>
  <si>
    <t>460001********1943</t>
  </si>
  <si>
    <t>23003-数学教师</t>
  </si>
  <si>
    <t>211322********1268</t>
  </si>
  <si>
    <t>460006********2020</t>
  </si>
  <si>
    <t>460003********4231</t>
  </si>
  <si>
    <t>23004-教辅1【艺术教育和语言文字规范化管理员】</t>
  </si>
  <si>
    <t>410103********0148</t>
  </si>
  <si>
    <t>372925********2512</t>
  </si>
  <si>
    <t>230107********1027</t>
  </si>
  <si>
    <t>469024********0425</t>
  </si>
  <si>
    <t>422827********0043</t>
  </si>
  <si>
    <t>460006********0027</t>
  </si>
  <si>
    <t>230505********0522</t>
  </si>
  <si>
    <t>411222********6041</t>
  </si>
  <si>
    <t>340207********1015</t>
  </si>
  <si>
    <t>421124********6025</t>
  </si>
  <si>
    <t>460004********5018</t>
  </si>
  <si>
    <t>321281********6340</t>
  </si>
  <si>
    <t>460103********1521</t>
  </si>
  <si>
    <t>220702********1229</t>
  </si>
  <si>
    <t>410721********5020</t>
  </si>
  <si>
    <t>500240********0025</t>
  </si>
  <si>
    <t>411421********7805</t>
  </si>
  <si>
    <t>370784********8418</t>
  </si>
  <si>
    <t>410922********0022</t>
  </si>
  <si>
    <t>152103********1521</t>
  </si>
  <si>
    <t>23005-教辅2【土木建筑教学实训实验管理员1】</t>
  </si>
  <si>
    <t>320321********462X</t>
  </si>
  <si>
    <t>460103********1249</t>
  </si>
  <si>
    <t>362204********6922</t>
  </si>
  <si>
    <t>430521********2403</t>
  </si>
  <si>
    <t>220523********0121</t>
  </si>
  <si>
    <t>460027********2049</t>
  </si>
  <si>
    <t>232330********0025</t>
  </si>
  <si>
    <t>460028********0448</t>
  </si>
  <si>
    <t>652827********3621</t>
  </si>
  <si>
    <t>460025********1228</t>
  </si>
  <si>
    <t>460102********0028</t>
  </si>
  <si>
    <t>210106********1528</t>
  </si>
  <si>
    <t>460034********044X</t>
  </si>
  <si>
    <t>460025********0046</t>
  </si>
  <si>
    <t>220602********0923</t>
  </si>
  <si>
    <t>460102********1224</t>
  </si>
  <si>
    <t>510106********2927</t>
  </si>
  <si>
    <t>469021********2421</t>
  </si>
  <si>
    <t>460200********4704</t>
  </si>
  <si>
    <t>460103********002X</t>
  </si>
  <si>
    <t>460006********7824</t>
  </si>
  <si>
    <t>460102********3023</t>
  </si>
  <si>
    <t>460103********1824</t>
  </si>
  <si>
    <t>469003********6725</t>
  </si>
  <si>
    <t>413001********2526</t>
  </si>
  <si>
    <t>410923********5421</t>
  </si>
  <si>
    <t>460102********0329</t>
  </si>
  <si>
    <t>130527********108X</t>
  </si>
  <si>
    <t>460027********1024</t>
  </si>
  <si>
    <t>469007********0447</t>
  </si>
  <si>
    <t>500227********7725</t>
  </si>
  <si>
    <t>469024********0423</t>
  </si>
  <si>
    <t>610124********0046</t>
  </si>
  <si>
    <t>430525********0040</t>
  </si>
  <si>
    <t>460006********7525</t>
  </si>
  <si>
    <t>210323********0962</t>
  </si>
  <si>
    <t>23007-教辅4【土木建筑教学实训实验管理员3】</t>
  </si>
  <si>
    <t>460004********0217</t>
  </si>
  <si>
    <t>460004********4412</t>
  </si>
  <si>
    <t>440883********0350</t>
  </si>
  <si>
    <t>460004********1018</t>
  </si>
  <si>
    <t>460003********0033</t>
  </si>
  <si>
    <t>460003********241X</t>
  </si>
  <si>
    <t>460003********4010</t>
  </si>
  <si>
    <t>460026********0018</t>
  </si>
  <si>
    <t>460102********0619</t>
  </si>
  <si>
    <t>360123********2956</t>
  </si>
  <si>
    <t>460102********0930</t>
  </si>
  <si>
    <t>440811********0359</t>
  </si>
  <si>
    <t>469003********2710</t>
  </si>
  <si>
    <t>410703********1515</t>
  </si>
  <si>
    <t>411325********9419</t>
  </si>
  <si>
    <t>460004********0034</t>
  </si>
  <si>
    <t>460006********8710</t>
  </si>
  <si>
    <t>460004********2635</t>
  </si>
  <si>
    <t>460200********0030</t>
  </si>
  <si>
    <t>460103********2718</t>
  </si>
  <si>
    <t>460003********2615</t>
  </si>
  <si>
    <t>460007********0432</t>
  </si>
  <si>
    <t>460102********2114</t>
  </si>
  <si>
    <t>460006********0039</t>
  </si>
  <si>
    <t>460027********4713</t>
  </si>
  <si>
    <t>410782********0450</t>
  </si>
  <si>
    <t>460200********5152</t>
  </si>
  <si>
    <t>460102********1215</t>
  </si>
  <si>
    <t>460006********8716</t>
  </si>
  <si>
    <t>220381********3218</t>
  </si>
  <si>
    <t>460003********661X</t>
  </si>
  <si>
    <t>460004********0231</t>
  </si>
  <si>
    <t>460027********7314</t>
  </si>
  <si>
    <t>460028********3216</t>
  </si>
  <si>
    <t>460004********0638</t>
  </si>
  <si>
    <t>460003********6650</t>
  </si>
  <si>
    <t>460006********0411</t>
  </si>
  <si>
    <t>460003********7255</t>
  </si>
  <si>
    <t>460026********3916</t>
  </si>
  <si>
    <t>460003********2670</t>
  </si>
  <si>
    <t>460108********381X</t>
  </si>
  <si>
    <t>460003********4835</t>
  </si>
  <si>
    <t>460030********3915</t>
  </si>
  <si>
    <t>460027********231X</t>
  </si>
  <si>
    <t>632801********1013</t>
  </si>
  <si>
    <t>460004********0617</t>
  </si>
  <si>
    <t>460007********4113</t>
  </si>
  <si>
    <t>342901********163X</t>
  </si>
  <si>
    <t>469023********0015</t>
  </si>
  <si>
    <t>654324********0514</t>
  </si>
  <si>
    <t>460006********4437</t>
  </si>
  <si>
    <t>460006********0913</t>
  </si>
  <si>
    <t>460004********4610</t>
  </si>
  <si>
    <t>460003********0417</t>
  </si>
  <si>
    <t>460103********1816</t>
  </si>
  <si>
    <t>460002********001X</t>
  </si>
  <si>
    <t>23020-教辅3、5【土木建筑教学实训实验管理员2、4】</t>
  </si>
  <si>
    <t>460003********1813</t>
  </si>
  <si>
    <t>460103********1813</t>
  </si>
  <si>
    <t>460027********6616</t>
  </si>
  <si>
    <t>460102********0635</t>
  </si>
  <si>
    <t>460025********422X</t>
  </si>
  <si>
    <t>460033********5077</t>
  </si>
  <si>
    <t>460002********6615</t>
  </si>
  <si>
    <t>460103********1821</t>
  </si>
  <si>
    <t>460005********4559</t>
  </si>
  <si>
    <t>460106********3423</t>
  </si>
  <si>
    <t>431222********0012</t>
  </si>
  <si>
    <t>460027********0414</t>
  </si>
  <si>
    <t>130727********0812</t>
  </si>
  <si>
    <t>411326********5528</t>
  </si>
  <si>
    <t>421083********1214</t>
  </si>
  <si>
    <t>460003********2224</t>
  </si>
  <si>
    <t>460033********3217</t>
  </si>
  <si>
    <t>460004********5038</t>
  </si>
  <si>
    <t>460033********0012</t>
  </si>
  <si>
    <t>460007********4968</t>
  </si>
  <si>
    <t>460028********0434</t>
  </si>
  <si>
    <t>460006********5215</t>
  </si>
  <si>
    <t>469024********0414</t>
  </si>
  <si>
    <t>460004********4028</t>
  </si>
  <si>
    <t>460004********422X</t>
  </si>
  <si>
    <t>460006********0425</t>
  </si>
  <si>
    <t>460103********1539</t>
  </si>
  <si>
    <t>460005********6812</t>
  </si>
  <si>
    <t>460002********4413</t>
  </si>
  <si>
    <t>460007********4999</t>
  </si>
  <si>
    <t>362323********0049</t>
  </si>
  <si>
    <t>460003********4438</t>
  </si>
  <si>
    <t>460028********0011</t>
  </si>
  <si>
    <t>460007********7235</t>
  </si>
  <si>
    <t>460004********0029</t>
  </si>
  <si>
    <t>372922********5911</t>
  </si>
  <si>
    <t>460002********6017</t>
  </si>
  <si>
    <t>460003********2411</t>
  </si>
  <si>
    <t>460003********0434</t>
  </si>
  <si>
    <t>460200********0036</t>
  </si>
  <si>
    <t>460003********4619</t>
  </si>
  <si>
    <t>220202********4818</t>
  </si>
  <si>
    <t>460104********0043</t>
  </si>
  <si>
    <t>460006********0421</t>
  </si>
  <si>
    <t>460028********0850</t>
  </si>
  <si>
    <t>460102********3325</t>
  </si>
  <si>
    <t>460102********2117</t>
  </si>
  <si>
    <t>460003********4419</t>
  </si>
  <si>
    <t>460026********0912</t>
  </si>
  <si>
    <t>460002********6416</t>
  </si>
  <si>
    <t>460103********1247</t>
  </si>
  <si>
    <t>460003********6028</t>
  </si>
  <si>
    <t>460104********1518</t>
  </si>
  <si>
    <t>460022********2729</t>
  </si>
  <si>
    <t>23010-教辅7【道路桥梁教学实训实验管理员2】</t>
  </si>
  <si>
    <t>460028********2414</t>
  </si>
  <si>
    <t>460028********0412</t>
  </si>
  <si>
    <t>210283********1013</t>
  </si>
  <si>
    <t>460007********0015</t>
  </si>
  <si>
    <t>330724********6658</t>
  </si>
  <si>
    <t>460003********2639</t>
  </si>
  <si>
    <t>460034********0030</t>
  </si>
  <si>
    <t>230107********2310</t>
  </si>
  <si>
    <t>460030********031X</t>
  </si>
  <si>
    <t>410224********0710</t>
  </si>
  <si>
    <t>350124********4019</t>
  </si>
  <si>
    <t>460033********0014</t>
  </si>
  <si>
    <t>460033********3931</t>
  </si>
  <si>
    <t>23011-教辅8【道路桥梁教学实训实验管理员3】</t>
  </si>
  <si>
    <t>460031********0029</t>
  </si>
  <si>
    <t>460030********3325</t>
  </si>
  <si>
    <t>362502********0816</t>
  </si>
  <si>
    <t>460033********4476</t>
  </si>
  <si>
    <t>460028********2493</t>
  </si>
  <si>
    <t>460033********4552</t>
  </si>
  <si>
    <t>460033********4779</t>
  </si>
  <si>
    <t>460034********0436</t>
  </si>
  <si>
    <t>23012-教辅9【建筑工程造价教学实训实验管理员】</t>
  </si>
  <si>
    <t>460028********0034</t>
  </si>
  <si>
    <t>460003********4854</t>
  </si>
  <si>
    <t>460102********1212</t>
  </si>
  <si>
    <t>460007********6196</t>
  </si>
  <si>
    <t>460033********0026</t>
  </si>
  <si>
    <t>460004********3446</t>
  </si>
  <si>
    <t>460002********0015</t>
  </si>
  <si>
    <t>460004********3652</t>
  </si>
  <si>
    <t>460004********0212</t>
  </si>
  <si>
    <t>460002********3614</t>
  </si>
  <si>
    <t>460027********0417</t>
  </si>
  <si>
    <t>460005********3218</t>
  </si>
  <si>
    <t>370782********7626</t>
  </si>
  <si>
    <t>460028********0866</t>
  </si>
  <si>
    <t>460028********5619</t>
  </si>
  <si>
    <t>460003********1621</t>
  </si>
  <si>
    <t>460007********8025</t>
  </si>
  <si>
    <t>460022********412X</t>
  </si>
  <si>
    <t>460003********2420</t>
  </si>
  <si>
    <t>460003********202X</t>
  </si>
  <si>
    <t>460033********5089</t>
  </si>
  <si>
    <t>460006********2341</t>
  </si>
  <si>
    <t>230107********1523</t>
  </si>
  <si>
    <t>460006********3720</t>
  </si>
  <si>
    <t>460104********001X</t>
  </si>
  <si>
    <t>460025********2113</t>
  </si>
  <si>
    <t>460103********0038</t>
  </si>
  <si>
    <t>460005********2722</t>
  </si>
  <si>
    <t>411023********5049</t>
  </si>
  <si>
    <t>460004********4825</t>
  </si>
  <si>
    <t>659001********0343</t>
  </si>
  <si>
    <t>150304********251X</t>
  </si>
  <si>
    <t>460027********5711</t>
  </si>
  <si>
    <t>460033********4199</t>
  </si>
  <si>
    <t>460033********5142</t>
  </si>
  <si>
    <t>460022********0018</t>
  </si>
  <si>
    <t>460006********0420</t>
  </si>
  <si>
    <t>460102********1222</t>
  </si>
  <si>
    <t>231005********4027</t>
  </si>
  <si>
    <t>130503********0914</t>
  </si>
  <si>
    <t>460006********0419</t>
  </si>
  <si>
    <t>460005********2517</t>
  </si>
  <si>
    <t>460028********3639</t>
  </si>
  <si>
    <t>230903********0347</t>
  </si>
  <si>
    <t>23013-教辅10【装饰装修教学实训实验管理员】</t>
  </si>
  <si>
    <t>130183********0037</t>
  </si>
  <si>
    <t>522725********004X</t>
  </si>
  <si>
    <t>230381********0363</t>
  </si>
  <si>
    <t>411082********8444</t>
  </si>
  <si>
    <t>460027********2617</t>
  </si>
  <si>
    <t>412826********4621</t>
  </si>
  <si>
    <t>460002********251X</t>
  </si>
  <si>
    <t>152103********1510</t>
  </si>
  <si>
    <t>130406********0928</t>
  </si>
  <si>
    <t>460027********0023</t>
  </si>
  <si>
    <t>620103********0040</t>
  </si>
  <si>
    <t>460033********4190</t>
  </si>
  <si>
    <t>460003********0612</t>
  </si>
  <si>
    <t>460103********2415</t>
  </si>
  <si>
    <t>440882********3325</t>
  </si>
  <si>
    <t>360103********0016</t>
  </si>
  <si>
    <t>362421********4126</t>
  </si>
  <si>
    <t>460034********0026</t>
  </si>
  <si>
    <t>220202********4220</t>
  </si>
  <si>
    <t>460003********2229</t>
  </si>
  <si>
    <t>140481********6821</t>
  </si>
  <si>
    <t>130224********0022</t>
  </si>
  <si>
    <t>411202********5524</t>
  </si>
  <si>
    <t>460005********5149</t>
  </si>
  <si>
    <t>460006********2332</t>
  </si>
  <si>
    <t>130435********2741</t>
  </si>
  <si>
    <t>460003********1428</t>
  </si>
  <si>
    <t>211224********8723</t>
  </si>
  <si>
    <t>141002********0014</t>
  </si>
  <si>
    <t>411122********0072</t>
  </si>
  <si>
    <t>152801********0319</t>
  </si>
  <si>
    <t>130823********0023</t>
  </si>
  <si>
    <t>620524********1068</t>
  </si>
  <si>
    <t>411328********0664</t>
  </si>
  <si>
    <t>410411********5569</t>
  </si>
  <si>
    <t>460006********2911</t>
  </si>
  <si>
    <t>440882********0614</t>
  </si>
  <si>
    <t>362527********0046</t>
  </si>
  <si>
    <t>500224********8783</t>
  </si>
  <si>
    <t>152801********8329</t>
  </si>
  <si>
    <t>652327********0013</t>
  </si>
  <si>
    <t>411081********0389</t>
  </si>
  <si>
    <t>141122********0168</t>
  </si>
  <si>
    <t>622102********0615</t>
  </si>
  <si>
    <t>130403********152X</t>
  </si>
  <si>
    <t>460025********0066</t>
  </si>
  <si>
    <t>430211********1814</t>
  </si>
  <si>
    <t>150102********0617</t>
  </si>
  <si>
    <t>460025********0023</t>
  </si>
  <si>
    <t>372925********2529</t>
  </si>
  <si>
    <t>469006********0029</t>
  </si>
  <si>
    <t>23014-教辅11【测量测绘教学实训实验管理员1】</t>
  </si>
  <si>
    <t>460003********5828</t>
  </si>
  <si>
    <t>130132********004X</t>
  </si>
  <si>
    <t>232324********5522</t>
  </si>
  <si>
    <t>460102********1821</t>
  </si>
  <si>
    <t>460025********3348</t>
  </si>
  <si>
    <t>460027********5684</t>
  </si>
  <si>
    <t>460102********1245</t>
  </si>
  <si>
    <t>460028********2821</t>
  </si>
  <si>
    <t>23015-教辅12【测量测绘教学实训实验管理员2】</t>
  </si>
  <si>
    <t>460001********1011</t>
  </si>
  <si>
    <t>430721********5208</t>
  </si>
  <si>
    <t>460004********4814</t>
  </si>
  <si>
    <t>320381********602X</t>
  </si>
  <si>
    <t>460004********4430</t>
  </si>
  <si>
    <t>469021********3012</t>
  </si>
  <si>
    <t>460006********2918</t>
  </si>
  <si>
    <t>460025********2117</t>
  </si>
  <si>
    <t>23016-教辅13【汽车运用与维修教学实训实验管理员1】</t>
  </si>
  <si>
    <t>239005********3826</t>
  </si>
  <si>
    <t>460036********7027</t>
  </si>
  <si>
    <t>460102********1243</t>
  </si>
  <si>
    <t>460028********5229</t>
  </si>
  <si>
    <t>469022********1826</t>
  </si>
  <si>
    <t>441624********0525</t>
  </si>
  <si>
    <t>460200********5127</t>
  </si>
  <si>
    <t>130731********0021</t>
  </si>
  <si>
    <t>511025********2008</t>
  </si>
  <si>
    <t>460028********2026</t>
  </si>
  <si>
    <t>360502********3621</t>
  </si>
  <si>
    <t>460004********0241</t>
  </si>
  <si>
    <t>445221********4941</t>
  </si>
  <si>
    <t>23017-教辅14【汽车运用与维修教学实训实验管理员2】</t>
  </si>
  <si>
    <t>460002********4610</t>
  </si>
  <si>
    <t>152601********1615</t>
  </si>
  <si>
    <t>460004********2218</t>
  </si>
  <si>
    <t>460006********3718</t>
  </si>
  <si>
    <t>460006********4413</t>
  </si>
  <si>
    <t>460027********0612</t>
  </si>
  <si>
    <t>460002********2518</t>
  </si>
  <si>
    <t>460001********0717</t>
  </si>
  <si>
    <t>460007********0437</t>
  </si>
  <si>
    <t>460006********4076</t>
  </si>
  <si>
    <t>460006********4455</t>
  </si>
  <si>
    <t>339005********7113</t>
  </si>
  <si>
    <t>460036********0017</t>
  </si>
  <si>
    <t>460005********4819</t>
  </si>
  <si>
    <t>460028********2015</t>
  </si>
  <si>
    <t>460006********4057</t>
  </si>
  <si>
    <t>460007********7613</t>
  </si>
  <si>
    <t>460002********2510</t>
  </si>
  <si>
    <t>140481********3618</t>
  </si>
  <si>
    <t>460103********1835</t>
  </si>
  <si>
    <t>460028********0032</t>
  </si>
  <si>
    <t>452132********0012</t>
  </si>
  <si>
    <t>460005********2117</t>
  </si>
  <si>
    <t>460004********0833</t>
  </si>
  <si>
    <t>460028********1219</t>
  </si>
  <si>
    <t>460003********3017</t>
  </si>
  <si>
    <t>460004********0837</t>
  </si>
  <si>
    <t>460004********1637</t>
  </si>
  <si>
    <t>469023********0010</t>
  </si>
  <si>
    <t>460028********3632</t>
  </si>
  <si>
    <t>460026********033X</t>
  </si>
  <si>
    <t>460003********4234</t>
  </si>
  <si>
    <t>460005********1915</t>
  </si>
  <si>
    <t>230119********1010</t>
  </si>
  <si>
    <t>460003********3010</t>
  </si>
  <si>
    <t>460003********6756</t>
  </si>
  <si>
    <t>460002********4117</t>
  </si>
  <si>
    <t>140227********0035</t>
  </si>
  <si>
    <t>230204********211X</t>
  </si>
  <si>
    <t>150403********1510</t>
  </si>
  <si>
    <t>460104********0918</t>
  </si>
  <si>
    <t>23018-教辅15【汽车运用与维修教学实训实验管理员3】</t>
  </si>
  <si>
    <t>460104********0322</t>
  </si>
  <si>
    <t>460006********0948</t>
  </si>
  <si>
    <t>460103********0052</t>
  </si>
  <si>
    <t>460004********3816</t>
  </si>
  <si>
    <t>460103********1810</t>
  </si>
  <si>
    <t>460004********4035</t>
  </si>
  <si>
    <t>460006********2312</t>
  </si>
  <si>
    <t>460003********4232</t>
  </si>
  <si>
    <t>460300********0631</t>
  </si>
  <si>
    <t>469024********6814</t>
  </si>
  <si>
    <t>460007********6225</t>
  </si>
  <si>
    <t>469023********0031</t>
  </si>
  <si>
    <t>460026********0911</t>
  </si>
  <si>
    <t>460005********0316</t>
  </si>
  <si>
    <t>460005********4518</t>
  </si>
  <si>
    <t>460027********2912</t>
  </si>
  <si>
    <t>460006********2058</t>
  </si>
  <si>
    <t>460032********7611</t>
  </si>
  <si>
    <t>460004********5016</t>
  </si>
  <si>
    <t>460002********0019</t>
  </si>
  <si>
    <t>460034********1512</t>
  </si>
  <si>
    <t>460003********523X</t>
  </si>
  <si>
    <t>460005********2316</t>
  </si>
  <si>
    <t>460022********6032</t>
  </si>
  <si>
    <t>460003********5018</t>
  </si>
  <si>
    <t>500243********0213</t>
  </si>
  <si>
    <t>460003********4218</t>
  </si>
  <si>
    <t>500237********891X</t>
  </si>
  <si>
    <t>460004********5214</t>
  </si>
  <si>
    <t>460036********0015</t>
  </si>
  <si>
    <t>460102********0610</t>
  </si>
  <si>
    <t>460006********4813</t>
  </si>
  <si>
    <t>460003********7410</t>
  </si>
  <si>
    <t>23019-教辅16【电气电子教学实训实验管理员】</t>
  </si>
  <si>
    <t>460026********0951</t>
  </si>
  <si>
    <t>460007********0016</t>
  </si>
  <si>
    <t>659001********0619</t>
  </si>
  <si>
    <t>460022********121X</t>
  </si>
  <si>
    <t>220104********0929</t>
  </si>
  <si>
    <t>142325********4515</t>
  </si>
  <si>
    <t>460025********3318</t>
  </si>
  <si>
    <t>460004********042X</t>
  </si>
  <si>
    <t>460028********0898</t>
  </si>
  <si>
    <t>420703********6228</t>
  </si>
  <si>
    <t>460002********4631</t>
  </si>
  <si>
    <t>460033********4839</t>
  </si>
  <si>
    <t>421121********4036</t>
  </si>
  <si>
    <t>460005********4136</t>
  </si>
  <si>
    <t>460004********0412</t>
  </si>
  <si>
    <t>469023********0011</t>
  </si>
  <si>
    <t>230119********2523</t>
  </si>
  <si>
    <t>460027********3710</t>
  </si>
  <si>
    <t>460007********4975</t>
  </si>
  <si>
    <t>460028********6020</t>
  </si>
  <si>
    <t>460007********761X</t>
  </si>
  <si>
    <t>460007********5366</t>
  </si>
  <si>
    <t>460004********2617</t>
  </si>
  <si>
    <t>460007********721X</t>
  </si>
  <si>
    <t>460028********5225</t>
  </si>
  <si>
    <t>460028********2470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</si>
</sst>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tabSelected="1" workbookViewId="0" topLeftCell="A1">
      <selection activeCell="C446" sqref="C446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54.8515625" style="0" customWidth="1"/>
    <col min="4" max="4" width="20.421875" style="0" customWidth="1"/>
  </cols>
  <sheetData>
    <row r="1" spans="1:5" ht="42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3" t="str">
        <f>"周凯莉"</f>
        <v>周凯莉</v>
      </c>
      <c r="C3" s="3" t="s">
        <v>6</v>
      </c>
      <c r="D3" s="3" t="s">
        <v>7</v>
      </c>
      <c r="E3" s="4"/>
    </row>
    <row r="4" spans="1:5" ht="24.75" customHeight="1">
      <c r="A4" s="4">
        <v>2</v>
      </c>
      <c r="B4" s="3" t="str">
        <f>"陈志"</f>
        <v>陈志</v>
      </c>
      <c r="C4" s="3" t="s">
        <v>6</v>
      </c>
      <c r="D4" s="3" t="s">
        <v>8</v>
      </c>
      <c r="E4" s="4"/>
    </row>
    <row r="5" spans="1:5" ht="24.75" customHeight="1">
      <c r="A5" s="4">
        <v>3</v>
      </c>
      <c r="B5" s="3" t="str">
        <f>"吴原榕"</f>
        <v>吴原榕</v>
      </c>
      <c r="C5" s="3" t="s">
        <v>6</v>
      </c>
      <c r="D5" s="3" t="s">
        <v>9</v>
      </c>
      <c r="E5" s="4"/>
    </row>
    <row r="6" spans="1:5" ht="24.75" customHeight="1">
      <c r="A6" s="4">
        <v>4</v>
      </c>
      <c r="B6" s="3" t="str">
        <f>"王邵园"</f>
        <v>王邵园</v>
      </c>
      <c r="C6" s="3" t="s">
        <v>6</v>
      </c>
      <c r="D6" s="3" t="s">
        <v>10</v>
      </c>
      <c r="E6" s="4"/>
    </row>
    <row r="7" spans="1:5" ht="24.75" customHeight="1">
      <c r="A7" s="4">
        <v>5</v>
      </c>
      <c r="B7" s="3" t="str">
        <f>"黄倩蝶"</f>
        <v>黄倩蝶</v>
      </c>
      <c r="C7" s="3" t="s">
        <v>6</v>
      </c>
      <c r="D7" s="3" t="s">
        <v>11</v>
      </c>
      <c r="E7" s="4"/>
    </row>
    <row r="8" spans="1:5" ht="24.75" customHeight="1">
      <c r="A8" s="4">
        <v>6</v>
      </c>
      <c r="B8" s="3" t="str">
        <f>"周子煜"</f>
        <v>周子煜</v>
      </c>
      <c r="C8" s="3" t="s">
        <v>12</v>
      </c>
      <c r="D8" s="3" t="s">
        <v>13</v>
      </c>
      <c r="E8" s="4"/>
    </row>
    <row r="9" spans="1:5" ht="24.75" customHeight="1">
      <c r="A9" s="4">
        <v>7</v>
      </c>
      <c r="B9" s="3" t="str">
        <f>"陈潘婷"</f>
        <v>陈潘婷</v>
      </c>
      <c r="C9" s="3" t="s">
        <v>12</v>
      </c>
      <c r="D9" s="3" t="s">
        <v>14</v>
      </c>
      <c r="E9" s="4"/>
    </row>
    <row r="10" spans="1:5" ht="24.75" customHeight="1">
      <c r="A10" s="4">
        <v>8</v>
      </c>
      <c r="B10" s="3" t="str">
        <f>"彭丽曼"</f>
        <v>彭丽曼</v>
      </c>
      <c r="C10" s="3" t="s">
        <v>12</v>
      </c>
      <c r="D10" s="3" t="s">
        <v>15</v>
      </c>
      <c r="E10" s="4"/>
    </row>
    <row r="11" spans="1:5" ht="24.75" customHeight="1">
      <c r="A11" s="4">
        <v>9</v>
      </c>
      <c r="B11" s="3" t="str">
        <f>"林育遥"</f>
        <v>林育遥</v>
      </c>
      <c r="C11" s="3" t="s">
        <v>12</v>
      </c>
      <c r="D11" s="3" t="s">
        <v>16</v>
      </c>
      <c r="E11" s="4"/>
    </row>
    <row r="12" spans="1:5" ht="24.75" customHeight="1">
      <c r="A12" s="4">
        <v>10</v>
      </c>
      <c r="B12" s="3" t="str">
        <f>"甘育蓉"</f>
        <v>甘育蓉</v>
      </c>
      <c r="C12" s="3" t="s">
        <v>12</v>
      </c>
      <c r="D12" s="3" t="s">
        <v>17</v>
      </c>
      <c r="E12" s="4"/>
    </row>
    <row r="13" spans="1:5" ht="24.75" customHeight="1">
      <c r="A13" s="4">
        <v>11</v>
      </c>
      <c r="B13" s="3" t="str">
        <f>"王钟方"</f>
        <v>王钟方</v>
      </c>
      <c r="C13" s="3" t="s">
        <v>12</v>
      </c>
      <c r="D13" s="3" t="s">
        <v>18</v>
      </c>
      <c r="E13" s="4"/>
    </row>
    <row r="14" spans="1:5" ht="24.75" customHeight="1">
      <c r="A14" s="4">
        <v>12</v>
      </c>
      <c r="B14" s="3" t="str">
        <f>"王柔之"</f>
        <v>王柔之</v>
      </c>
      <c r="C14" s="3" t="s">
        <v>12</v>
      </c>
      <c r="D14" s="3" t="s">
        <v>19</v>
      </c>
      <c r="E14" s="4"/>
    </row>
    <row r="15" spans="1:5" ht="24.75" customHeight="1">
      <c r="A15" s="4">
        <v>13</v>
      </c>
      <c r="B15" s="3" t="str">
        <f>"何婉媚"</f>
        <v>何婉媚</v>
      </c>
      <c r="C15" s="3" t="s">
        <v>12</v>
      </c>
      <c r="D15" s="3" t="s">
        <v>20</v>
      </c>
      <c r="E15" s="4"/>
    </row>
    <row r="16" spans="1:5" ht="24.75" customHeight="1">
      <c r="A16" s="4">
        <v>14</v>
      </c>
      <c r="B16" s="3" t="str">
        <f>"李金香"</f>
        <v>李金香</v>
      </c>
      <c r="C16" s="3" t="s">
        <v>12</v>
      </c>
      <c r="D16" s="3" t="s">
        <v>21</v>
      </c>
      <c r="E16" s="4"/>
    </row>
    <row r="17" spans="1:5" ht="24.75" customHeight="1">
      <c r="A17" s="4">
        <v>15</v>
      </c>
      <c r="B17" s="3" t="str">
        <f>"郑慧"</f>
        <v>郑慧</v>
      </c>
      <c r="C17" s="3" t="s">
        <v>12</v>
      </c>
      <c r="D17" s="3" t="s">
        <v>22</v>
      </c>
      <c r="E17" s="4"/>
    </row>
    <row r="18" spans="1:5" ht="24.75" customHeight="1">
      <c r="A18" s="4">
        <v>16</v>
      </c>
      <c r="B18" s="3" t="str">
        <f>"王露婷"</f>
        <v>王露婷</v>
      </c>
      <c r="C18" s="3" t="s">
        <v>12</v>
      </c>
      <c r="D18" s="3" t="s">
        <v>23</v>
      </c>
      <c r="E18" s="4"/>
    </row>
    <row r="19" spans="1:5" ht="24.75" customHeight="1">
      <c r="A19" s="4">
        <v>17</v>
      </c>
      <c r="B19" s="3" t="str">
        <f>"王静"</f>
        <v>王静</v>
      </c>
      <c r="C19" s="3" t="s">
        <v>24</v>
      </c>
      <c r="D19" s="3" t="s">
        <v>25</v>
      </c>
      <c r="E19" s="4"/>
    </row>
    <row r="20" spans="1:5" ht="24.75" customHeight="1">
      <c r="A20" s="4">
        <v>18</v>
      </c>
      <c r="B20" s="3" t="str">
        <f>"翁香丽"</f>
        <v>翁香丽</v>
      </c>
      <c r="C20" s="3" t="s">
        <v>24</v>
      </c>
      <c r="D20" s="3" t="s">
        <v>26</v>
      </c>
      <c r="E20" s="4"/>
    </row>
    <row r="21" spans="1:5" ht="24.75" customHeight="1">
      <c r="A21" s="4">
        <v>19</v>
      </c>
      <c r="B21" s="3" t="str">
        <f>"李宝黄"</f>
        <v>李宝黄</v>
      </c>
      <c r="C21" s="3" t="s">
        <v>24</v>
      </c>
      <c r="D21" s="3" t="s">
        <v>27</v>
      </c>
      <c r="E21" s="4"/>
    </row>
    <row r="22" spans="1:5" ht="24.75" customHeight="1">
      <c r="A22" s="4">
        <v>20</v>
      </c>
      <c r="B22" s="3" t="str">
        <f>"康斐涵"</f>
        <v>康斐涵</v>
      </c>
      <c r="C22" s="3" t="s">
        <v>28</v>
      </c>
      <c r="D22" s="3" t="s">
        <v>29</v>
      </c>
      <c r="E22" s="4"/>
    </row>
    <row r="23" spans="1:5" ht="24.75" customHeight="1">
      <c r="A23" s="4">
        <v>21</v>
      </c>
      <c r="B23" s="3" t="str">
        <f>"王宁"</f>
        <v>王宁</v>
      </c>
      <c r="C23" s="3" t="s">
        <v>28</v>
      </c>
      <c r="D23" s="3" t="s">
        <v>30</v>
      </c>
      <c r="E23" s="4"/>
    </row>
    <row r="24" spans="1:5" ht="24.75" customHeight="1">
      <c r="A24" s="4">
        <v>22</v>
      </c>
      <c r="B24" s="3" t="str">
        <f>"陈睿哲"</f>
        <v>陈睿哲</v>
      </c>
      <c r="C24" s="3" t="s">
        <v>28</v>
      </c>
      <c r="D24" s="3" t="s">
        <v>31</v>
      </c>
      <c r="E24" s="4"/>
    </row>
    <row r="25" spans="1:5" ht="24.75" customHeight="1">
      <c r="A25" s="4">
        <v>23</v>
      </c>
      <c r="B25" s="3" t="str">
        <f>"方如静"</f>
        <v>方如静</v>
      </c>
      <c r="C25" s="3" t="s">
        <v>28</v>
      </c>
      <c r="D25" s="3" t="s">
        <v>32</v>
      </c>
      <c r="E25" s="4"/>
    </row>
    <row r="26" spans="1:5" ht="24.75" customHeight="1">
      <c r="A26" s="4">
        <v>24</v>
      </c>
      <c r="B26" s="3" t="str">
        <f>"吴娜"</f>
        <v>吴娜</v>
      </c>
      <c r="C26" s="3" t="s">
        <v>28</v>
      </c>
      <c r="D26" s="3" t="s">
        <v>33</v>
      </c>
      <c r="E26" s="4"/>
    </row>
    <row r="27" spans="1:5" ht="24.75" customHeight="1">
      <c r="A27" s="4">
        <v>25</v>
      </c>
      <c r="B27" s="3" t="str">
        <f>"王舒"</f>
        <v>王舒</v>
      </c>
      <c r="C27" s="3" t="s">
        <v>28</v>
      </c>
      <c r="D27" s="3" t="s">
        <v>34</v>
      </c>
      <c r="E27" s="4"/>
    </row>
    <row r="28" spans="1:5" ht="24.75" customHeight="1">
      <c r="A28" s="4">
        <v>26</v>
      </c>
      <c r="B28" s="3" t="str">
        <f>"杨雯"</f>
        <v>杨雯</v>
      </c>
      <c r="C28" s="3" t="s">
        <v>28</v>
      </c>
      <c r="D28" s="3" t="s">
        <v>35</v>
      </c>
      <c r="E28" s="4"/>
    </row>
    <row r="29" spans="1:5" ht="24.75" customHeight="1">
      <c r="A29" s="4">
        <v>27</v>
      </c>
      <c r="B29" s="3" t="str">
        <f>"朱圆玉润"</f>
        <v>朱圆玉润</v>
      </c>
      <c r="C29" s="3" t="s">
        <v>28</v>
      </c>
      <c r="D29" s="3" t="s">
        <v>36</v>
      </c>
      <c r="E29" s="4"/>
    </row>
    <row r="30" spans="1:5" ht="24.75" customHeight="1">
      <c r="A30" s="4">
        <v>28</v>
      </c>
      <c r="B30" s="3" t="str">
        <f>"夏禹成"</f>
        <v>夏禹成</v>
      </c>
      <c r="C30" s="3" t="s">
        <v>28</v>
      </c>
      <c r="D30" s="3" t="s">
        <v>37</v>
      </c>
      <c r="E30" s="4"/>
    </row>
    <row r="31" spans="1:5" ht="24.75" customHeight="1">
      <c r="A31" s="4">
        <v>29</v>
      </c>
      <c r="B31" s="3" t="str">
        <f>"江晓"</f>
        <v>江晓</v>
      </c>
      <c r="C31" s="3" t="s">
        <v>28</v>
      </c>
      <c r="D31" s="3" t="s">
        <v>38</v>
      </c>
      <c r="E31" s="4"/>
    </row>
    <row r="32" spans="1:5" ht="24.75" customHeight="1">
      <c r="A32" s="4">
        <v>30</v>
      </c>
      <c r="B32" s="3" t="str">
        <f>"吴钟宝"</f>
        <v>吴钟宝</v>
      </c>
      <c r="C32" s="3" t="s">
        <v>28</v>
      </c>
      <c r="D32" s="3" t="s">
        <v>39</v>
      </c>
      <c r="E32" s="4"/>
    </row>
    <row r="33" spans="1:5" ht="24.75" customHeight="1">
      <c r="A33" s="4">
        <v>31</v>
      </c>
      <c r="B33" s="3" t="str">
        <f>"李欢"</f>
        <v>李欢</v>
      </c>
      <c r="C33" s="3" t="s">
        <v>28</v>
      </c>
      <c r="D33" s="3" t="s">
        <v>40</v>
      </c>
      <c r="E33" s="4"/>
    </row>
    <row r="34" spans="1:5" ht="24.75" customHeight="1">
      <c r="A34" s="4">
        <v>32</v>
      </c>
      <c r="B34" s="3" t="str">
        <f>"李雪"</f>
        <v>李雪</v>
      </c>
      <c r="C34" s="3" t="s">
        <v>28</v>
      </c>
      <c r="D34" s="3" t="s">
        <v>41</v>
      </c>
      <c r="E34" s="4"/>
    </row>
    <row r="35" spans="1:5" ht="24.75" customHeight="1">
      <c r="A35" s="4">
        <v>33</v>
      </c>
      <c r="B35" s="3" t="str">
        <f>"于荣荣"</f>
        <v>于荣荣</v>
      </c>
      <c r="C35" s="3" t="s">
        <v>28</v>
      </c>
      <c r="D35" s="3" t="s">
        <v>42</v>
      </c>
      <c r="E35" s="4"/>
    </row>
    <row r="36" spans="1:5" ht="24.75" customHeight="1">
      <c r="A36" s="4">
        <v>34</v>
      </c>
      <c r="B36" s="3" t="str">
        <f>"孟芳芳"</f>
        <v>孟芳芳</v>
      </c>
      <c r="C36" s="3" t="s">
        <v>28</v>
      </c>
      <c r="D36" s="3" t="s">
        <v>43</v>
      </c>
      <c r="E36" s="4"/>
    </row>
    <row r="37" spans="1:5" ht="24.75" customHeight="1">
      <c r="A37" s="4">
        <v>35</v>
      </c>
      <c r="B37" s="3" t="str">
        <f>"谭晨曦"</f>
        <v>谭晨曦</v>
      </c>
      <c r="C37" s="3" t="s">
        <v>28</v>
      </c>
      <c r="D37" s="3" t="s">
        <v>44</v>
      </c>
      <c r="E37" s="4"/>
    </row>
    <row r="38" spans="1:5" ht="24.75" customHeight="1">
      <c r="A38" s="4">
        <v>36</v>
      </c>
      <c r="B38" s="3" t="str">
        <f>"杨豫"</f>
        <v>杨豫</v>
      </c>
      <c r="C38" s="3" t="s">
        <v>28</v>
      </c>
      <c r="D38" s="3" t="s">
        <v>45</v>
      </c>
      <c r="E38" s="4"/>
    </row>
    <row r="39" spans="1:5" ht="24.75" customHeight="1">
      <c r="A39" s="4">
        <v>37</v>
      </c>
      <c r="B39" s="3" t="str">
        <f>"刘伟宁"</f>
        <v>刘伟宁</v>
      </c>
      <c r="C39" s="3" t="s">
        <v>28</v>
      </c>
      <c r="D39" s="3" t="s">
        <v>46</v>
      </c>
      <c r="E39" s="4"/>
    </row>
    <row r="40" spans="1:5" ht="24.75" customHeight="1">
      <c r="A40" s="4">
        <v>38</v>
      </c>
      <c r="B40" s="3" t="str">
        <f>"张浩宁"</f>
        <v>张浩宁</v>
      </c>
      <c r="C40" s="3" t="s">
        <v>28</v>
      </c>
      <c r="D40" s="3" t="s">
        <v>47</v>
      </c>
      <c r="E40" s="4"/>
    </row>
    <row r="41" spans="1:5" ht="24.75" customHeight="1">
      <c r="A41" s="4">
        <v>39</v>
      </c>
      <c r="B41" s="3" t="str">
        <f>"孙承诺"</f>
        <v>孙承诺</v>
      </c>
      <c r="C41" s="3" t="s">
        <v>28</v>
      </c>
      <c r="D41" s="3" t="s">
        <v>48</v>
      </c>
      <c r="E41" s="4"/>
    </row>
    <row r="42" spans="1:5" ht="24.75" customHeight="1">
      <c r="A42" s="4">
        <v>40</v>
      </c>
      <c r="B42" s="3" t="str">
        <f>"侯琳琳"</f>
        <v>侯琳琳</v>
      </c>
      <c r="C42" s="3" t="s">
        <v>49</v>
      </c>
      <c r="D42" s="3" t="s">
        <v>50</v>
      </c>
      <c r="E42" s="4"/>
    </row>
    <row r="43" spans="1:5" ht="24.75" customHeight="1">
      <c r="A43" s="4">
        <v>41</v>
      </c>
      <c r="B43" s="3" t="str">
        <f>"莫思阳"</f>
        <v>莫思阳</v>
      </c>
      <c r="C43" s="3" t="s">
        <v>49</v>
      </c>
      <c r="D43" s="3" t="s">
        <v>51</v>
      </c>
      <c r="E43" s="4"/>
    </row>
    <row r="44" spans="1:5" ht="24.75" customHeight="1">
      <c r="A44" s="4">
        <v>42</v>
      </c>
      <c r="B44" s="3" t="str">
        <f>"刘璐"</f>
        <v>刘璐</v>
      </c>
      <c r="C44" s="3" t="s">
        <v>49</v>
      </c>
      <c r="D44" s="3" t="s">
        <v>52</v>
      </c>
      <c r="E44" s="4"/>
    </row>
    <row r="45" spans="1:5" ht="24.75" customHeight="1">
      <c r="A45" s="4">
        <v>43</v>
      </c>
      <c r="B45" s="3" t="str">
        <f>"杨丽"</f>
        <v>杨丽</v>
      </c>
      <c r="C45" s="3" t="s">
        <v>49</v>
      </c>
      <c r="D45" s="3" t="s">
        <v>53</v>
      </c>
      <c r="E45" s="4"/>
    </row>
    <row r="46" spans="1:5" ht="24.75" customHeight="1">
      <c r="A46" s="4">
        <v>44</v>
      </c>
      <c r="B46" s="3" t="str">
        <f>"孙一博"</f>
        <v>孙一博</v>
      </c>
      <c r="C46" s="3" t="s">
        <v>49</v>
      </c>
      <c r="D46" s="3" t="s">
        <v>54</v>
      </c>
      <c r="E46" s="4"/>
    </row>
    <row r="47" spans="1:5" ht="24.75" customHeight="1">
      <c r="A47" s="4">
        <v>45</v>
      </c>
      <c r="B47" s="3" t="str">
        <f>"王弘"</f>
        <v>王弘</v>
      </c>
      <c r="C47" s="3" t="s">
        <v>49</v>
      </c>
      <c r="D47" s="3" t="s">
        <v>55</v>
      </c>
      <c r="E47" s="4"/>
    </row>
    <row r="48" spans="1:5" ht="24.75" customHeight="1">
      <c r="A48" s="4">
        <v>46</v>
      </c>
      <c r="B48" s="3" t="str">
        <f>"于博"</f>
        <v>于博</v>
      </c>
      <c r="C48" s="3" t="s">
        <v>49</v>
      </c>
      <c r="D48" s="3" t="s">
        <v>56</v>
      </c>
      <c r="E48" s="4"/>
    </row>
    <row r="49" spans="1:5" ht="24.75" customHeight="1">
      <c r="A49" s="4">
        <v>47</v>
      </c>
      <c r="B49" s="3" t="str">
        <f>"陈镜伊"</f>
        <v>陈镜伊</v>
      </c>
      <c r="C49" s="3" t="s">
        <v>49</v>
      </c>
      <c r="D49" s="3" t="s">
        <v>57</v>
      </c>
      <c r="E49" s="4"/>
    </row>
    <row r="50" spans="1:5" ht="24.75" customHeight="1">
      <c r="A50" s="4">
        <v>48</v>
      </c>
      <c r="B50" s="3" t="str">
        <f>"蒲欣悦"</f>
        <v>蒲欣悦</v>
      </c>
      <c r="C50" s="3" t="s">
        <v>49</v>
      </c>
      <c r="D50" s="3" t="s">
        <v>58</v>
      </c>
      <c r="E50" s="4"/>
    </row>
    <row r="51" spans="1:5" ht="24.75" customHeight="1">
      <c r="A51" s="4">
        <v>49</v>
      </c>
      <c r="B51" s="3" t="str">
        <f>"符馨尹"</f>
        <v>符馨尹</v>
      </c>
      <c r="C51" s="3" t="s">
        <v>49</v>
      </c>
      <c r="D51" s="3" t="s">
        <v>59</v>
      </c>
      <c r="E51" s="4"/>
    </row>
    <row r="52" spans="1:5" ht="24.75" customHeight="1">
      <c r="A52" s="4">
        <v>50</v>
      </c>
      <c r="B52" s="3" t="str">
        <f>"王婷"</f>
        <v>王婷</v>
      </c>
      <c r="C52" s="3" t="s">
        <v>49</v>
      </c>
      <c r="D52" s="3" t="s">
        <v>60</v>
      </c>
      <c r="E52" s="4"/>
    </row>
    <row r="53" spans="1:5" ht="24.75" customHeight="1">
      <c r="A53" s="4">
        <v>51</v>
      </c>
      <c r="B53" s="3" t="str">
        <f>"闻瑞"</f>
        <v>闻瑞</v>
      </c>
      <c r="C53" s="3" t="s">
        <v>49</v>
      </c>
      <c r="D53" s="3" t="s">
        <v>61</v>
      </c>
      <c r="E53" s="4"/>
    </row>
    <row r="54" spans="1:5" ht="24.75" customHeight="1">
      <c r="A54" s="4">
        <v>52</v>
      </c>
      <c r="B54" s="3" t="str">
        <f>"符蔓菁"</f>
        <v>符蔓菁</v>
      </c>
      <c r="C54" s="3" t="s">
        <v>49</v>
      </c>
      <c r="D54" s="3" t="s">
        <v>62</v>
      </c>
      <c r="E54" s="4"/>
    </row>
    <row r="55" spans="1:5" ht="24.75" customHeight="1">
      <c r="A55" s="4">
        <v>53</v>
      </c>
      <c r="B55" s="3" t="str">
        <f>"蒙淑娇"</f>
        <v>蒙淑娇</v>
      </c>
      <c r="C55" s="3" t="s">
        <v>49</v>
      </c>
      <c r="D55" s="3" t="s">
        <v>63</v>
      </c>
      <c r="E55" s="4"/>
    </row>
    <row r="56" spans="1:5" ht="24.75" customHeight="1">
      <c r="A56" s="4">
        <v>54</v>
      </c>
      <c r="B56" s="3" t="str">
        <f>"刘津男"</f>
        <v>刘津男</v>
      </c>
      <c r="C56" s="3" t="s">
        <v>49</v>
      </c>
      <c r="D56" s="3" t="s">
        <v>64</v>
      </c>
      <c r="E56" s="4"/>
    </row>
    <row r="57" spans="1:5" ht="24.75" customHeight="1">
      <c r="A57" s="4">
        <v>55</v>
      </c>
      <c r="B57" s="3" t="str">
        <f>"冯绍颖"</f>
        <v>冯绍颖</v>
      </c>
      <c r="C57" s="3" t="s">
        <v>49</v>
      </c>
      <c r="D57" s="3" t="s">
        <v>65</v>
      </c>
      <c r="E57" s="4"/>
    </row>
    <row r="58" spans="1:5" ht="24.75" customHeight="1">
      <c r="A58" s="4">
        <v>56</v>
      </c>
      <c r="B58" s="3" t="str">
        <f>"朱婉青"</f>
        <v>朱婉青</v>
      </c>
      <c r="C58" s="3" t="s">
        <v>49</v>
      </c>
      <c r="D58" s="3" t="s">
        <v>66</v>
      </c>
      <c r="E58" s="4"/>
    </row>
    <row r="59" spans="1:5" ht="24.75" customHeight="1">
      <c r="A59" s="4">
        <v>57</v>
      </c>
      <c r="B59" s="3" t="str">
        <f>"邓美妮"</f>
        <v>邓美妮</v>
      </c>
      <c r="C59" s="3" t="s">
        <v>49</v>
      </c>
      <c r="D59" s="3" t="s">
        <v>67</v>
      </c>
      <c r="E59" s="4"/>
    </row>
    <row r="60" spans="1:5" ht="24.75" customHeight="1">
      <c r="A60" s="4">
        <v>58</v>
      </c>
      <c r="B60" s="3" t="str">
        <f>"黎俊雅"</f>
        <v>黎俊雅</v>
      </c>
      <c r="C60" s="3" t="s">
        <v>49</v>
      </c>
      <c r="D60" s="3" t="s">
        <v>68</v>
      </c>
      <c r="E60" s="4"/>
    </row>
    <row r="61" spans="1:5" ht="24.75" customHeight="1">
      <c r="A61" s="4">
        <v>59</v>
      </c>
      <c r="B61" s="3" t="str">
        <f>"李佳玥"</f>
        <v>李佳玥</v>
      </c>
      <c r="C61" s="3" t="s">
        <v>49</v>
      </c>
      <c r="D61" s="3" t="s">
        <v>69</v>
      </c>
      <c r="E61" s="4"/>
    </row>
    <row r="62" spans="1:5" ht="24.75" customHeight="1">
      <c r="A62" s="4">
        <v>60</v>
      </c>
      <c r="B62" s="3" t="str">
        <f>"邱小芳"</f>
        <v>邱小芳</v>
      </c>
      <c r="C62" s="3" t="s">
        <v>49</v>
      </c>
      <c r="D62" s="3" t="s">
        <v>70</v>
      </c>
      <c r="E62" s="4"/>
    </row>
    <row r="63" spans="1:5" ht="24.75" customHeight="1">
      <c r="A63" s="4">
        <v>61</v>
      </c>
      <c r="B63" s="3" t="str">
        <f>"梁洲婕"</f>
        <v>梁洲婕</v>
      </c>
      <c r="C63" s="3" t="s">
        <v>49</v>
      </c>
      <c r="D63" s="3" t="s">
        <v>71</v>
      </c>
      <c r="E63" s="4"/>
    </row>
    <row r="64" spans="1:5" ht="24.75" customHeight="1">
      <c r="A64" s="4">
        <v>62</v>
      </c>
      <c r="B64" s="3" t="str">
        <f>"张捷"</f>
        <v>张捷</v>
      </c>
      <c r="C64" s="3" t="s">
        <v>49</v>
      </c>
      <c r="D64" s="3" t="s">
        <v>72</v>
      </c>
      <c r="E64" s="4"/>
    </row>
    <row r="65" spans="1:5" ht="24.75" customHeight="1">
      <c r="A65" s="4">
        <v>63</v>
      </c>
      <c r="B65" s="3" t="str">
        <f>"李正杏"</f>
        <v>李正杏</v>
      </c>
      <c r="C65" s="3" t="s">
        <v>49</v>
      </c>
      <c r="D65" s="3" t="s">
        <v>73</v>
      </c>
      <c r="E65" s="4"/>
    </row>
    <row r="66" spans="1:5" ht="24.75" customHeight="1">
      <c r="A66" s="4">
        <v>64</v>
      </c>
      <c r="B66" s="3" t="str">
        <f>"胡渝汶"</f>
        <v>胡渝汶</v>
      </c>
      <c r="C66" s="3" t="s">
        <v>49</v>
      </c>
      <c r="D66" s="3" t="s">
        <v>74</v>
      </c>
      <c r="E66" s="4"/>
    </row>
    <row r="67" spans="1:5" ht="24.75" customHeight="1">
      <c r="A67" s="4">
        <v>65</v>
      </c>
      <c r="B67" s="3" t="str">
        <f>"常洪博"</f>
        <v>常洪博</v>
      </c>
      <c r="C67" s="3" t="s">
        <v>49</v>
      </c>
      <c r="D67" s="3" t="s">
        <v>75</v>
      </c>
      <c r="E67" s="4"/>
    </row>
    <row r="68" spans="1:5" ht="24.75" customHeight="1">
      <c r="A68" s="4">
        <v>66</v>
      </c>
      <c r="B68" s="3" t="str">
        <f>"周艳琼"</f>
        <v>周艳琼</v>
      </c>
      <c r="C68" s="3" t="s">
        <v>49</v>
      </c>
      <c r="D68" s="3" t="s">
        <v>76</v>
      </c>
      <c r="E68" s="4"/>
    </row>
    <row r="69" spans="1:5" ht="24.75" customHeight="1">
      <c r="A69" s="4">
        <v>67</v>
      </c>
      <c r="B69" s="3" t="str">
        <f>"白晓丹"</f>
        <v>白晓丹</v>
      </c>
      <c r="C69" s="3" t="s">
        <v>49</v>
      </c>
      <c r="D69" s="3" t="s">
        <v>77</v>
      </c>
      <c r="E69" s="4"/>
    </row>
    <row r="70" spans="1:5" ht="24.75" customHeight="1">
      <c r="A70" s="4">
        <v>68</v>
      </c>
      <c r="B70" s="3" t="str">
        <f>"李莉"</f>
        <v>李莉</v>
      </c>
      <c r="C70" s="3" t="s">
        <v>49</v>
      </c>
      <c r="D70" s="3" t="s">
        <v>78</v>
      </c>
      <c r="E70" s="4"/>
    </row>
    <row r="71" spans="1:5" ht="24.75" customHeight="1">
      <c r="A71" s="4">
        <v>69</v>
      </c>
      <c r="B71" s="3" t="str">
        <f>"翁丹怡"</f>
        <v>翁丹怡</v>
      </c>
      <c r="C71" s="3" t="s">
        <v>49</v>
      </c>
      <c r="D71" s="3" t="s">
        <v>79</v>
      </c>
      <c r="E71" s="4"/>
    </row>
    <row r="72" spans="1:5" ht="24.75" customHeight="1">
      <c r="A72" s="4">
        <v>70</v>
      </c>
      <c r="B72" s="3" t="str">
        <f>"陈健"</f>
        <v>陈健</v>
      </c>
      <c r="C72" s="3" t="s">
        <v>49</v>
      </c>
      <c r="D72" s="3" t="s">
        <v>80</v>
      </c>
      <c r="E72" s="4"/>
    </row>
    <row r="73" spans="1:5" ht="24.75" customHeight="1">
      <c r="A73" s="4">
        <v>71</v>
      </c>
      <c r="B73" s="3" t="str">
        <f>"林铃"</f>
        <v>林铃</v>
      </c>
      <c r="C73" s="3" t="s">
        <v>49</v>
      </c>
      <c r="D73" s="3" t="s">
        <v>81</v>
      </c>
      <c r="E73" s="4"/>
    </row>
    <row r="74" spans="1:5" ht="24.75" customHeight="1">
      <c r="A74" s="4">
        <v>72</v>
      </c>
      <c r="B74" s="3" t="str">
        <f>"王颖"</f>
        <v>王颖</v>
      </c>
      <c r="C74" s="3" t="s">
        <v>49</v>
      </c>
      <c r="D74" s="3" t="s">
        <v>82</v>
      </c>
      <c r="E74" s="4"/>
    </row>
    <row r="75" spans="1:5" ht="24.75" customHeight="1">
      <c r="A75" s="4">
        <v>73</v>
      </c>
      <c r="B75" s="3" t="str">
        <f>"彭熠婷"</f>
        <v>彭熠婷</v>
      </c>
      <c r="C75" s="3" t="s">
        <v>49</v>
      </c>
      <c r="D75" s="3" t="s">
        <v>83</v>
      </c>
      <c r="E75" s="4"/>
    </row>
    <row r="76" spans="1:5" ht="24.75" customHeight="1">
      <c r="A76" s="4">
        <v>74</v>
      </c>
      <c r="B76" s="3" t="str">
        <f>"杨小爽"</f>
        <v>杨小爽</v>
      </c>
      <c r="C76" s="3" t="s">
        <v>49</v>
      </c>
      <c r="D76" s="3" t="s">
        <v>84</v>
      </c>
      <c r="E76" s="4"/>
    </row>
    <row r="77" spans="1:5" ht="24.75" customHeight="1">
      <c r="A77" s="4">
        <v>75</v>
      </c>
      <c r="B77" s="3" t="str">
        <f>"赵婷婷"</f>
        <v>赵婷婷</v>
      </c>
      <c r="C77" s="3" t="s">
        <v>49</v>
      </c>
      <c r="D77" s="3" t="s">
        <v>85</v>
      </c>
      <c r="E77" s="4"/>
    </row>
    <row r="78" spans="1:5" ht="24.75" customHeight="1">
      <c r="A78" s="4">
        <v>76</v>
      </c>
      <c r="B78" s="3" t="str">
        <f>"吴武晋"</f>
        <v>吴武晋</v>
      </c>
      <c r="C78" s="3" t="s">
        <v>86</v>
      </c>
      <c r="D78" s="3" t="s">
        <v>87</v>
      </c>
      <c r="E78" s="4"/>
    </row>
    <row r="79" spans="1:5" ht="24.75" customHeight="1">
      <c r="A79" s="4">
        <v>77</v>
      </c>
      <c r="B79" s="3" t="str">
        <f>"钟克诚"</f>
        <v>钟克诚</v>
      </c>
      <c r="C79" s="3" t="s">
        <v>86</v>
      </c>
      <c r="D79" s="3" t="s">
        <v>88</v>
      </c>
      <c r="E79" s="4"/>
    </row>
    <row r="80" spans="1:5" ht="24.75" customHeight="1">
      <c r="A80" s="4">
        <v>78</v>
      </c>
      <c r="B80" s="3" t="str">
        <f>"冼煜棋"</f>
        <v>冼煜棋</v>
      </c>
      <c r="C80" s="3" t="s">
        <v>86</v>
      </c>
      <c r="D80" s="3" t="s">
        <v>89</v>
      </c>
      <c r="E80" s="4"/>
    </row>
    <row r="81" spans="1:5" ht="24.75" customHeight="1">
      <c r="A81" s="4">
        <v>79</v>
      </c>
      <c r="B81" s="3" t="str">
        <f>"吴清峻"</f>
        <v>吴清峻</v>
      </c>
      <c r="C81" s="3" t="s">
        <v>86</v>
      </c>
      <c r="D81" s="3" t="s">
        <v>90</v>
      </c>
      <c r="E81" s="4"/>
    </row>
    <row r="82" spans="1:5" ht="24.75" customHeight="1">
      <c r="A82" s="4">
        <v>80</v>
      </c>
      <c r="B82" s="3" t="str">
        <f>"谢彬彬"</f>
        <v>谢彬彬</v>
      </c>
      <c r="C82" s="3" t="s">
        <v>86</v>
      </c>
      <c r="D82" s="3" t="s">
        <v>91</v>
      </c>
      <c r="E82" s="4"/>
    </row>
    <row r="83" spans="1:5" ht="24.75" customHeight="1">
      <c r="A83" s="4">
        <v>81</v>
      </c>
      <c r="B83" s="3" t="str">
        <f>"符颖飞"</f>
        <v>符颖飞</v>
      </c>
      <c r="C83" s="3" t="s">
        <v>86</v>
      </c>
      <c r="D83" s="3" t="s">
        <v>92</v>
      </c>
      <c r="E83" s="4"/>
    </row>
    <row r="84" spans="1:5" ht="24.75" customHeight="1">
      <c r="A84" s="4">
        <v>82</v>
      </c>
      <c r="B84" s="3" t="str">
        <f>"何开甲"</f>
        <v>何开甲</v>
      </c>
      <c r="C84" s="3" t="s">
        <v>86</v>
      </c>
      <c r="D84" s="3" t="s">
        <v>93</v>
      </c>
      <c r="E84" s="4"/>
    </row>
    <row r="85" spans="1:5" ht="24.75" customHeight="1">
      <c r="A85" s="4">
        <v>83</v>
      </c>
      <c r="B85" s="3" t="str">
        <f>"林明明"</f>
        <v>林明明</v>
      </c>
      <c r="C85" s="3" t="s">
        <v>86</v>
      </c>
      <c r="D85" s="3" t="s">
        <v>94</v>
      </c>
      <c r="E85" s="4"/>
    </row>
    <row r="86" spans="1:5" ht="24.75" customHeight="1">
      <c r="A86" s="4">
        <v>84</v>
      </c>
      <c r="B86" s="3" t="str">
        <f>"吴英杰"</f>
        <v>吴英杰</v>
      </c>
      <c r="C86" s="3" t="s">
        <v>86</v>
      </c>
      <c r="D86" s="3" t="s">
        <v>95</v>
      </c>
      <c r="E86" s="4"/>
    </row>
    <row r="87" spans="1:5" ht="24.75" customHeight="1">
      <c r="A87" s="4">
        <v>85</v>
      </c>
      <c r="B87" s="3" t="str">
        <f>"熊彬彬"</f>
        <v>熊彬彬</v>
      </c>
      <c r="C87" s="3" t="s">
        <v>86</v>
      </c>
      <c r="D87" s="3" t="s">
        <v>96</v>
      </c>
      <c r="E87" s="4"/>
    </row>
    <row r="88" spans="1:5" ht="24.75" customHeight="1">
      <c r="A88" s="4">
        <v>86</v>
      </c>
      <c r="B88" s="3" t="str">
        <f>"谢焕晖"</f>
        <v>谢焕晖</v>
      </c>
      <c r="C88" s="3" t="s">
        <v>86</v>
      </c>
      <c r="D88" s="3" t="s">
        <v>97</v>
      </c>
      <c r="E88" s="4"/>
    </row>
    <row r="89" spans="1:5" ht="24.75" customHeight="1">
      <c r="A89" s="4">
        <v>87</v>
      </c>
      <c r="B89" s="3" t="str">
        <f>"冯文才"</f>
        <v>冯文才</v>
      </c>
      <c r="C89" s="3" t="s">
        <v>86</v>
      </c>
      <c r="D89" s="3" t="s">
        <v>98</v>
      </c>
      <c r="E89" s="4"/>
    </row>
    <row r="90" spans="1:5" ht="24.75" customHeight="1">
      <c r="A90" s="4">
        <v>88</v>
      </c>
      <c r="B90" s="3" t="str">
        <f>"薛富广"</f>
        <v>薛富广</v>
      </c>
      <c r="C90" s="3" t="s">
        <v>86</v>
      </c>
      <c r="D90" s="3" t="s">
        <v>99</v>
      </c>
      <c r="E90" s="4"/>
    </row>
    <row r="91" spans="1:5" ht="24.75" customHeight="1">
      <c r="A91" s="4">
        <v>89</v>
      </c>
      <c r="B91" s="3" t="str">
        <f>"张臻"</f>
        <v>张臻</v>
      </c>
      <c r="C91" s="3" t="s">
        <v>86</v>
      </c>
      <c r="D91" s="3" t="s">
        <v>100</v>
      </c>
      <c r="E91" s="4"/>
    </row>
    <row r="92" spans="1:5" ht="24.75" customHeight="1">
      <c r="A92" s="4">
        <v>90</v>
      </c>
      <c r="B92" s="3" t="str">
        <f>"杨鹏宇"</f>
        <v>杨鹏宇</v>
      </c>
      <c r="C92" s="3" t="s">
        <v>86</v>
      </c>
      <c r="D92" s="3" t="s">
        <v>101</v>
      </c>
      <c r="E92" s="4"/>
    </row>
    <row r="93" spans="1:5" ht="24.75" customHeight="1">
      <c r="A93" s="4">
        <v>91</v>
      </c>
      <c r="B93" s="3" t="str">
        <f>"周仁琦"</f>
        <v>周仁琦</v>
      </c>
      <c r="C93" s="3" t="s">
        <v>86</v>
      </c>
      <c r="D93" s="3" t="s">
        <v>102</v>
      </c>
      <c r="E93" s="4"/>
    </row>
    <row r="94" spans="1:5" ht="24.75" customHeight="1">
      <c r="A94" s="4">
        <v>92</v>
      </c>
      <c r="B94" s="3" t="str">
        <f>"占兴标"</f>
        <v>占兴标</v>
      </c>
      <c r="C94" s="3" t="s">
        <v>86</v>
      </c>
      <c r="D94" s="3" t="s">
        <v>103</v>
      </c>
      <c r="E94" s="4"/>
    </row>
    <row r="95" spans="1:5" ht="24.75" customHeight="1">
      <c r="A95" s="4">
        <v>93</v>
      </c>
      <c r="B95" s="3" t="str">
        <f>"吴立"</f>
        <v>吴立</v>
      </c>
      <c r="C95" s="3" t="s">
        <v>86</v>
      </c>
      <c r="D95" s="3" t="s">
        <v>104</v>
      </c>
      <c r="E95" s="4"/>
    </row>
    <row r="96" spans="1:5" ht="24.75" customHeight="1">
      <c r="A96" s="4">
        <v>94</v>
      </c>
      <c r="B96" s="3" t="str">
        <f>"韦经斌"</f>
        <v>韦经斌</v>
      </c>
      <c r="C96" s="3" t="s">
        <v>86</v>
      </c>
      <c r="D96" s="3" t="s">
        <v>105</v>
      </c>
      <c r="E96" s="4"/>
    </row>
    <row r="97" spans="1:5" ht="24.75" customHeight="1">
      <c r="A97" s="4">
        <v>95</v>
      </c>
      <c r="B97" s="3" t="str">
        <f>"韦泽涛"</f>
        <v>韦泽涛</v>
      </c>
      <c r="C97" s="3" t="s">
        <v>86</v>
      </c>
      <c r="D97" s="3" t="s">
        <v>106</v>
      </c>
      <c r="E97" s="4"/>
    </row>
    <row r="98" spans="1:5" ht="24.75" customHeight="1">
      <c r="A98" s="4">
        <v>96</v>
      </c>
      <c r="B98" s="3" t="str">
        <f>"郑君业"</f>
        <v>郑君业</v>
      </c>
      <c r="C98" s="3" t="s">
        <v>86</v>
      </c>
      <c r="D98" s="3" t="s">
        <v>107</v>
      </c>
      <c r="E98" s="4"/>
    </row>
    <row r="99" spans="1:5" ht="24.75" customHeight="1">
      <c r="A99" s="4">
        <v>97</v>
      </c>
      <c r="B99" s="3" t="str">
        <f>"符玉珏"</f>
        <v>符玉珏</v>
      </c>
      <c r="C99" s="3" t="s">
        <v>86</v>
      </c>
      <c r="D99" s="3" t="s">
        <v>108</v>
      </c>
      <c r="E99" s="4"/>
    </row>
    <row r="100" spans="1:5" ht="24.75" customHeight="1">
      <c r="A100" s="4">
        <v>98</v>
      </c>
      <c r="B100" s="3" t="str">
        <f>"符向涛"</f>
        <v>符向涛</v>
      </c>
      <c r="C100" s="3" t="s">
        <v>86</v>
      </c>
      <c r="D100" s="3" t="s">
        <v>109</v>
      </c>
      <c r="E100" s="4"/>
    </row>
    <row r="101" spans="1:5" ht="24.75" customHeight="1">
      <c r="A101" s="4">
        <v>99</v>
      </c>
      <c r="B101" s="3" t="str">
        <f>"卢裕东"</f>
        <v>卢裕东</v>
      </c>
      <c r="C101" s="3" t="s">
        <v>86</v>
      </c>
      <c r="D101" s="3" t="s">
        <v>110</v>
      </c>
      <c r="E101" s="4"/>
    </row>
    <row r="102" spans="1:5" ht="24.75" customHeight="1">
      <c r="A102" s="4">
        <v>100</v>
      </c>
      <c r="B102" s="3" t="str">
        <f>"王佛源"</f>
        <v>王佛源</v>
      </c>
      <c r="C102" s="3" t="s">
        <v>86</v>
      </c>
      <c r="D102" s="3" t="s">
        <v>111</v>
      </c>
      <c r="E102" s="4"/>
    </row>
    <row r="103" spans="1:5" ht="24.75" customHeight="1">
      <c r="A103" s="4">
        <v>101</v>
      </c>
      <c r="B103" s="3" t="str">
        <f>"杨林青"</f>
        <v>杨林青</v>
      </c>
      <c r="C103" s="3" t="s">
        <v>86</v>
      </c>
      <c r="D103" s="3" t="s">
        <v>112</v>
      </c>
      <c r="E103" s="4"/>
    </row>
    <row r="104" spans="1:5" ht="24.75" customHeight="1">
      <c r="A104" s="4">
        <v>102</v>
      </c>
      <c r="B104" s="3" t="str">
        <f>"张忠青"</f>
        <v>张忠青</v>
      </c>
      <c r="C104" s="3" t="s">
        <v>86</v>
      </c>
      <c r="D104" s="3" t="s">
        <v>113</v>
      </c>
      <c r="E104" s="4"/>
    </row>
    <row r="105" spans="1:5" ht="24.75" customHeight="1">
      <c r="A105" s="4">
        <v>103</v>
      </c>
      <c r="B105" s="3" t="str">
        <f>"吴颖峰"</f>
        <v>吴颖峰</v>
      </c>
      <c r="C105" s="3" t="s">
        <v>86</v>
      </c>
      <c r="D105" s="3" t="s">
        <v>114</v>
      </c>
      <c r="E105" s="4"/>
    </row>
    <row r="106" spans="1:5" ht="24.75" customHeight="1">
      <c r="A106" s="4">
        <v>104</v>
      </c>
      <c r="B106" s="3" t="str">
        <f>"李昌贵"</f>
        <v>李昌贵</v>
      </c>
      <c r="C106" s="3" t="s">
        <v>86</v>
      </c>
      <c r="D106" s="3" t="s">
        <v>115</v>
      </c>
      <c r="E106" s="4"/>
    </row>
    <row r="107" spans="1:5" ht="24.75" customHeight="1">
      <c r="A107" s="4">
        <v>105</v>
      </c>
      <c r="B107" s="3" t="str">
        <f>"王彦军"</f>
        <v>王彦军</v>
      </c>
      <c r="C107" s="3" t="s">
        <v>86</v>
      </c>
      <c r="D107" s="3" t="s">
        <v>116</v>
      </c>
      <c r="E107" s="4"/>
    </row>
    <row r="108" spans="1:5" ht="24.75" customHeight="1">
      <c r="A108" s="4">
        <v>106</v>
      </c>
      <c r="B108" s="3" t="str">
        <f>"符浩"</f>
        <v>符浩</v>
      </c>
      <c r="C108" s="3" t="s">
        <v>86</v>
      </c>
      <c r="D108" s="3" t="s">
        <v>117</v>
      </c>
      <c r="E108" s="4"/>
    </row>
    <row r="109" spans="1:5" ht="24.75" customHeight="1">
      <c r="A109" s="4">
        <v>107</v>
      </c>
      <c r="B109" s="3" t="str">
        <f>"吴朝君"</f>
        <v>吴朝君</v>
      </c>
      <c r="C109" s="3" t="s">
        <v>86</v>
      </c>
      <c r="D109" s="3" t="s">
        <v>118</v>
      </c>
      <c r="E109" s="4"/>
    </row>
    <row r="110" spans="1:5" ht="24.75" customHeight="1">
      <c r="A110" s="4">
        <v>108</v>
      </c>
      <c r="B110" s="3" t="str">
        <f>"杨杰"</f>
        <v>杨杰</v>
      </c>
      <c r="C110" s="3" t="s">
        <v>86</v>
      </c>
      <c r="D110" s="3" t="s">
        <v>119</v>
      </c>
      <c r="E110" s="4"/>
    </row>
    <row r="111" spans="1:5" ht="24.75" customHeight="1">
      <c r="A111" s="4">
        <v>109</v>
      </c>
      <c r="B111" s="3" t="str">
        <f>"符大优"</f>
        <v>符大优</v>
      </c>
      <c r="C111" s="3" t="s">
        <v>86</v>
      </c>
      <c r="D111" s="3" t="s">
        <v>120</v>
      </c>
      <c r="E111" s="4"/>
    </row>
    <row r="112" spans="1:5" ht="24.75" customHeight="1">
      <c r="A112" s="4">
        <v>110</v>
      </c>
      <c r="B112" s="3" t="str">
        <f>"何子文"</f>
        <v>何子文</v>
      </c>
      <c r="C112" s="3" t="s">
        <v>86</v>
      </c>
      <c r="D112" s="3" t="s">
        <v>121</v>
      </c>
      <c r="E112" s="4"/>
    </row>
    <row r="113" spans="1:5" ht="24.75" customHeight="1">
      <c r="A113" s="4">
        <v>111</v>
      </c>
      <c r="B113" s="3" t="str">
        <f>"符启为"</f>
        <v>符启为</v>
      </c>
      <c r="C113" s="3" t="s">
        <v>86</v>
      </c>
      <c r="D113" s="3" t="s">
        <v>122</v>
      </c>
      <c r="E113" s="4"/>
    </row>
    <row r="114" spans="1:5" ht="24.75" customHeight="1">
      <c r="A114" s="4">
        <v>112</v>
      </c>
      <c r="B114" s="3" t="str">
        <f>"王岑星"</f>
        <v>王岑星</v>
      </c>
      <c r="C114" s="3" t="s">
        <v>86</v>
      </c>
      <c r="D114" s="3" t="s">
        <v>123</v>
      </c>
      <c r="E114" s="4"/>
    </row>
    <row r="115" spans="1:5" ht="24.75" customHeight="1">
      <c r="A115" s="4">
        <v>113</v>
      </c>
      <c r="B115" s="3" t="str">
        <f>"黎石王"</f>
        <v>黎石王</v>
      </c>
      <c r="C115" s="3" t="s">
        <v>86</v>
      </c>
      <c r="D115" s="3" t="s">
        <v>124</v>
      </c>
      <c r="E115" s="4"/>
    </row>
    <row r="116" spans="1:5" ht="24.75" customHeight="1">
      <c r="A116" s="4">
        <v>114</v>
      </c>
      <c r="B116" s="3" t="str">
        <f>"陈明宏"</f>
        <v>陈明宏</v>
      </c>
      <c r="C116" s="3" t="s">
        <v>86</v>
      </c>
      <c r="D116" s="3" t="s">
        <v>125</v>
      </c>
      <c r="E116" s="4"/>
    </row>
    <row r="117" spans="1:5" ht="24.75" customHeight="1">
      <c r="A117" s="4">
        <v>115</v>
      </c>
      <c r="B117" s="3" t="str">
        <f>"李通"</f>
        <v>李通</v>
      </c>
      <c r="C117" s="3" t="s">
        <v>86</v>
      </c>
      <c r="D117" s="3" t="s">
        <v>126</v>
      </c>
      <c r="E117" s="4"/>
    </row>
    <row r="118" spans="1:5" ht="24.75" customHeight="1">
      <c r="A118" s="4">
        <v>116</v>
      </c>
      <c r="B118" s="3" t="str">
        <f>"林义柳"</f>
        <v>林义柳</v>
      </c>
      <c r="C118" s="3" t="s">
        <v>86</v>
      </c>
      <c r="D118" s="3" t="s">
        <v>127</v>
      </c>
      <c r="E118" s="4"/>
    </row>
    <row r="119" spans="1:5" ht="24.75" customHeight="1">
      <c r="A119" s="4">
        <v>117</v>
      </c>
      <c r="B119" s="3" t="str">
        <f>"麦日浩"</f>
        <v>麦日浩</v>
      </c>
      <c r="C119" s="3" t="s">
        <v>86</v>
      </c>
      <c r="D119" s="3" t="s">
        <v>128</v>
      </c>
      <c r="E119" s="4"/>
    </row>
    <row r="120" spans="1:5" ht="24.75" customHeight="1">
      <c r="A120" s="4">
        <v>118</v>
      </c>
      <c r="B120" s="3" t="str">
        <f>"黄洪拓"</f>
        <v>黄洪拓</v>
      </c>
      <c r="C120" s="3" t="s">
        <v>86</v>
      </c>
      <c r="D120" s="3" t="s">
        <v>129</v>
      </c>
      <c r="E120" s="4"/>
    </row>
    <row r="121" spans="1:5" ht="24.75" customHeight="1">
      <c r="A121" s="4">
        <v>119</v>
      </c>
      <c r="B121" s="3" t="str">
        <f>"曾德锐"</f>
        <v>曾德锐</v>
      </c>
      <c r="C121" s="3" t="s">
        <v>86</v>
      </c>
      <c r="D121" s="3" t="s">
        <v>130</v>
      </c>
      <c r="E121" s="4"/>
    </row>
    <row r="122" spans="1:5" ht="24.75" customHeight="1">
      <c r="A122" s="4">
        <v>120</v>
      </c>
      <c r="B122" s="3" t="str">
        <f>"殷彬"</f>
        <v>殷彬</v>
      </c>
      <c r="C122" s="3" t="s">
        <v>86</v>
      </c>
      <c r="D122" s="3" t="s">
        <v>131</v>
      </c>
      <c r="E122" s="4"/>
    </row>
    <row r="123" spans="1:5" ht="24.75" customHeight="1">
      <c r="A123" s="4">
        <v>121</v>
      </c>
      <c r="B123" s="3" t="str">
        <f>"王拨高"</f>
        <v>王拨高</v>
      </c>
      <c r="C123" s="3" t="s">
        <v>86</v>
      </c>
      <c r="D123" s="3" t="s">
        <v>132</v>
      </c>
      <c r="E123" s="4"/>
    </row>
    <row r="124" spans="1:5" ht="24.75" customHeight="1">
      <c r="A124" s="4">
        <v>122</v>
      </c>
      <c r="B124" s="3" t="str">
        <f>"唐成强"</f>
        <v>唐成强</v>
      </c>
      <c r="C124" s="3" t="s">
        <v>86</v>
      </c>
      <c r="D124" s="3" t="s">
        <v>133</v>
      </c>
      <c r="E124" s="4"/>
    </row>
    <row r="125" spans="1:5" ht="24.75" customHeight="1">
      <c r="A125" s="4">
        <v>123</v>
      </c>
      <c r="B125" s="3" t="str">
        <f>"李赵龙"</f>
        <v>李赵龙</v>
      </c>
      <c r="C125" s="3" t="s">
        <v>86</v>
      </c>
      <c r="D125" s="3" t="s">
        <v>134</v>
      </c>
      <c r="E125" s="4"/>
    </row>
    <row r="126" spans="1:5" ht="24.75" customHeight="1">
      <c r="A126" s="4">
        <v>124</v>
      </c>
      <c r="B126" s="3" t="str">
        <f>"王哲"</f>
        <v>王哲</v>
      </c>
      <c r="C126" s="3" t="s">
        <v>86</v>
      </c>
      <c r="D126" s="3" t="s">
        <v>135</v>
      </c>
      <c r="E126" s="4"/>
    </row>
    <row r="127" spans="1:5" ht="24.75" customHeight="1">
      <c r="A127" s="4">
        <v>125</v>
      </c>
      <c r="B127" s="3" t="str">
        <f>"薛升宇"</f>
        <v>薛升宇</v>
      </c>
      <c r="C127" s="3" t="s">
        <v>86</v>
      </c>
      <c r="D127" s="3" t="s">
        <v>136</v>
      </c>
      <c r="E127" s="4"/>
    </row>
    <row r="128" spans="1:5" ht="24.75" customHeight="1">
      <c r="A128" s="4">
        <v>126</v>
      </c>
      <c r="B128" s="3" t="str">
        <f>"卓恩忠"</f>
        <v>卓恩忠</v>
      </c>
      <c r="C128" s="3" t="s">
        <v>86</v>
      </c>
      <c r="D128" s="3" t="s">
        <v>137</v>
      </c>
      <c r="E128" s="4"/>
    </row>
    <row r="129" spans="1:5" ht="24.75" customHeight="1">
      <c r="A129" s="4">
        <v>127</v>
      </c>
      <c r="B129" s="3" t="str">
        <f>"王贤征"</f>
        <v>王贤征</v>
      </c>
      <c r="C129" s="3" t="s">
        <v>86</v>
      </c>
      <c r="D129" s="3" t="s">
        <v>138</v>
      </c>
      <c r="E129" s="4"/>
    </row>
    <row r="130" spans="1:5" ht="24.75" customHeight="1">
      <c r="A130" s="4">
        <v>128</v>
      </c>
      <c r="B130" s="3" t="str">
        <f>"陈先伟"</f>
        <v>陈先伟</v>
      </c>
      <c r="C130" s="3" t="s">
        <v>86</v>
      </c>
      <c r="D130" s="3" t="s">
        <v>139</v>
      </c>
      <c r="E130" s="4"/>
    </row>
    <row r="131" spans="1:5" ht="24.75" customHeight="1">
      <c r="A131" s="4">
        <v>129</v>
      </c>
      <c r="B131" s="3" t="str">
        <f>"羊光国"</f>
        <v>羊光国</v>
      </c>
      <c r="C131" s="3" t="s">
        <v>86</v>
      </c>
      <c r="D131" s="3" t="s">
        <v>140</v>
      </c>
      <c r="E131" s="4"/>
    </row>
    <row r="132" spans="1:5" ht="24.75" customHeight="1">
      <c r="A132" s="4">
        <v>130</v>
      </c>
      <c r="B132" s="3" t="str">
        <f>"黄昌睿"</f>
        <v>黄昌睿</v>
      </c>
      <c r="C132" s="3" t="s">
        <v>86</v>
      </c>
      <c r="D132" s="3" t="s">
        <v>141</v>
      </c>
      <c r="E132" s="4"/>
    </row>
    <row r="133" spans="1:5" ht="24.75" customHeight="1">
      <c r="A133" s="4">
        <v>131</v>
      </c>
      <c r="B133" s="3" t="str">
        <f>"李松键"</f>
        <v>李松键</v>
      </c>
      <c r="C133" s="3" t="s">
        <v>86</v>
      </c>
      <c r="D133" s="3" t="s">
        <v>142</v>
      </c>
      <c r="E133" s="4"/>
    </row>
    <row r="134" spans="1:5" ht="24.75" customHeight="1">
      <c r="A134" s="5">
        <v>132</v>
      </c>
      <c r="B134" s="3" t="str">
        <f>"孙瑞聪"</f>
        <v>孙瑞聪</v>
      </c>
      <c r="C134" s="3" t="s">
        <v>143</v>
      </c>
      <c r="D134" s="3" t="s">
        <v>144</v>
      </c>
      <c r="E134" s="5"/>
    </row>
    <row r="135" spans="1:5" ht="24.75" customHeight="1">
      <c r="A135" s="5">
        <v>133</v>
      </c>
      <c r="B135" s="3" t="str">
        <f>"林健"</f>
        <v>林健</v>
      </c>
      <c r="C135" s="3" t="s">
        <v>143</v>
      </c>
      <c r="D135" s="3" t="s">
        <v>145</v>
      </c>
      <c r="E135" s="5"/>
    </row>
    <row r="136" spans="1:5" ht="24.75" customHeight="1">
      <c r="A136" s="5">
        <v>134</v>
      </c>
      <c r="B136" s="3" t="str">
        <f>"王琦"</f>
        <v>王琦</v>
      </c>
      <c r="C136" s="3" t="s">
        <v>143</v>
      </c>
      <c r="D136" s="3" t="s">
        <v>146</v>
      </c>
      <c r="E136" s="5"/>
    </row>
    <row r="137" spans="1:5" ht="24.75" customHeight="1">
      <c r="A137" s="5">
        <v>135</v>
      </c>
      <c r="B137" s="3" t="str">
        <f>"符海云"</f>
        <v>符海云</v>
      </c>
      <c r="C137" s="3" t="s">
        <v>143</v>
      </c>
      <c r="D137" s="3" t="s">
        <v>147</v>
      </c>
      <c r="E137" s="5"/>
    </row>
    <row r="138" spans="1:5" ht="24.75" customHeight="1">
      <c r="A138" s="5">
        <v>136</v>
      </c>
      <c r="B138" s="3" t="str">
        <f>"蔡汝卉"</f>
        <v>蔡汝卉</v>
      </c>
      <c r="C138" s="3" t="s">
        <v>143</v>
      </c>
      <c r="D138" s="3" t="s">
        <v>148</v>
      </c>
      <c r="E138" s="5"/>
    </row>
    <row r="139" spans="1:5" ht="24.75" customHeight="1">
      <c r="A139" s="5">
        <v>137</v>
      </c>
      <c r="B139" s="3" t="str">
        <f>"吴宇"</f>
        <v>吴宇</v>
      </c>
      <c r="C139" s="3" t="s">
        <v>143</v>
      </c>
      <c r="D139" s="3" t="s">
        <v>149</v>
      </c>
      <c r="E139" s="5"/>
    </row>
    <row r="140" spans="1:5" ht="24.75" customHeight="1">
      <c r="A140" s="5">
        <v>138</v>
      </c>
      <c r="B140" s="3" t="str">
        <f>"李献东"</f>
        <v>李献东</v>
      </c>
      <c r="C140" s="3" t="s">
        <v>143</v>
      </c>
      <c r="D140" s="3" t="s">
        <v>150</v>
      </c>
      <c r="E140" s="5"/>
    </row>
    <row r="141" spans="1:5" ht="24.75" customHeight="1">
      <c r="A141" s="5">
        <v>139</v>
      </c>
      <c r="B141" s="3" t="str">
        <f>"郑华"</f>
        <v>郑华</v>
      </c>
      <c r="C141" s="3" t="s">
        <v>143</v>
      </c>
      <c r="D141" s="3" t="s">
        <v>151</v>
      </c>
      <c r="E141" s="5"/>
    </row>
    <row r="142" spans="1:5" ht="24.75" customHeight="1">
      <c r="A142" s="5">
        <v>140</v>
      </c>
      <c r="B142" s="3" t="str">
        <f>"韩景扬"</f>
        <v>韩景扬</v>
      </c>
      <c r="C142" s="3" t="s">
        <v>143</v>
      </c>
      <c r="D142" s="3" t="s">
        <v>152</v>
      </c>
      <c r="E142" s="5"/>
    </row>
    <row r="143" spans="1:5" ht="24.75" customHeight="1">
      <c r="A143" s="5">
        <v>141</v>
      </c>
      <c r="B143" s="3" t="str">
        <f>"韦云"</f>
        <v>韦云</v>
      </c>
      <c r="C143" s="3" t="s">
        <v>143</v>
      </c>
      <c r="D143" s="3" t="s">
        <v>153</v>
      </c>
      <c r="E143" s="5"/>
    </row>
    <row r="144" spans="1:5" ht="24.75" customHeight="1">
      <c r="A144" s="5">
        <v>142</v>
      </c>
      <c r="B144" s="3" t="str">
        <f>"曹暘"</f>
        <v>曹暘</v>
      </c>
      <c r="C144" s="3" t="s">
        <v>143</v>
      </c>
      <c r="D144" s="3" t="s">
        <v>154</v>
      </c>
      <c r="E144" s="5"/>
    </row>
    <row r="145" spans="1:5" ht="24.75" customHeight="1">
      <c r="A145" s="5">
        <v>143</v>
      </c>
      <c r="B145" s="3" t="str">
        <f>"曾德峰"</f>
        <v>曾德峰</v>
      </c>
      <c r="C145" s="3" t="s">
        <v>143</v>
      </c>
      <c r="D145" s="3" t="s">
        <v>155</v>
      </c>
      <c r="E145" s="5"/>
    </row>
    <row r="146" spans="1:5" ht="24.75" customHeight="1">
      <c r="A146" s="5">
        <v>144</v>
      </c>
      <c r="B146" s="3" t="str">
        <f>"金宽广"</f>
        <v>金宽广</v>
      </c>
      <c r="C146" s="3" t="s">
        <v>143</v>
      </c>
      <c r="D146" s="3" t="s">
        <v>156</v>
      </c>
      <c r="E146" s="5"/>
    </row>
    <row r="147" spans="1:5" ht="24.75" customHeight="1">
      <c r="A147" s="5">
        <v>145</v>
      </c>
      <c r="B147" s="3" t="str">
        <f>"史兵"</f>
        <v>史兵</v>
      </c>
      <c r="C147" s="3" t="s">
        <v>143</v>
      </c>
      <c r="D147" s="3" t="s">
        <v>157</v>
      </c>
      <c r="E147" s="5"/>
    </row>
    <row r="148" spans="1:5" ht="24.75" customHeight="1">
      <c r="A148" s="5">
        <v>146</v>
      </c>
      <c r="B148" s="3" t="str">
        <f>"周子越"</f>
        <v>周子越</v>
      </c>
      <c r="C148" s="3" t="s">
        <v>143</v>
      </c>
      <c r="D148" s="3" t="s">
        <v>158</v>
      </c>
      <c r="E148" s="5"/>
    </row>
    <row r="149" spans="1:5" ht="24.75" customHeight="1">
      <c r="A149" s="5">
        <v>147</v>
      </c>
      <c r="B149" s="3" t="str">
        <f>"黎月桂"</f>
        <v>黎月桂</v>
      </c>
      <c r="C149" s="3" t="s">
        <v>143</v>
      </c>
      <c r="D149" s="3" t="s">
        <v>159</v>
      </c>
      <c r="E149" s="5"/>
    </row>
    <row r="150" spans="1:5" ht="24.75" customHeight="1">
      <c r="A150" s="5">
        <v>148</v>
      </c>
      <c r="B150" s="3" t="str">
        <f>"陈腾"</f>
        <v>陈腾</v>
      </c>
      <c r="C150" s="3" t="s">
        <v>143</v>
      </c>
      <c r="D150" s="3" t="s">
        <v>160</v>
      </c>
      <c r="E150" s="5"/>
    </row>
    <row r="151" spans="1:5" ht="24.75" customHeight="1">
      <c r="A151" s="5">
        <v>149</v>
      </c>
      <c r="B151" s="3" t="str">
        <f>"杜代禄"</f>
        <v>杜代禄</v>
      </c>
      <c r="C151" s="3" t="s">
        <v>143</v>
      </c>
      <c r="D151" s="3" t="s">
        <v>161</v>
      </c>
      <c r="E151" s="5"/>
    </row>
    <row r="152" spans="1:5" ht="24.75" customHeight="1">
      <c r="A152" s="5">
        <v>150</v>
      </c>
      <c r="B152" s="3" t="str">
        <f>"邢子君"</f>
        <v>邢子君</v>
      </c>
      <c r="C152" s="3" t="s">
        <v>143</v>
      </c>
      <c r="D152" s="3" t="s">
        <v>162</v>
      </c>
      <c r="E152" s="5"/>
    </row>
    <row r="153" spans="1:5" ht="24.75" customHeight="1">
      <c r="A153" s="5">
        <v>151</v>
      </c>
      <c r="B153" s="3" t="str">
        <f>"倪艳萍"</f>
        <v>倪艳萍</v>
      </c>
      <c r="C153" s="3" t="s">
        <v>143</v>
      </c>
      <c r="D153" s="3" t="s">
        <v>163</v>
      </c>
      <c r="E153" s="5"/>
    </row>
    <row r="154" spans="1:5" ht="24.75" customHeight="1">
      <c r="A154" s="5">
        <v>152</v>
      </c>
      <c r="B154" s="3" t="str">
        <f>"许森"</f>
        <v>许森</v>
      </c>
      <c r="C154" s="3" t="s">
        <v>143</v>
      </c>
      <c r="D154" s="3" t="s">
        <v>164</v>
      </c>
      <c r="E154" s="5"/>
    </row>
    <row r="155" spans="1:5" ht="24.75" customHeight="1">
      <c r="A155" s="5">
        <v>153</v>
      </c>
      <c r="B155" s="3" t="str">
        <f>"何守干"</f>
        <v>何守干</v>
      </c>
      <c r="C155" s="3" t="s">
        <v>143</v>
      </c>
      <c r="D155" s="3" t="s">
        <v>165</v>
      </c>
      <c r="E155" s="5"/>
    </row>
    <row r="156" spans="1:5" ht="24.75" customHeight="1">
      <c r="A156" s="5">
        <v>154</v>
      </c>
      <c r="B156" s="3" t="str">
        <f>"苏会胜"</f>
        <v>苏会胜</v>
      </c>
      <c r="C156" s="3" t="s">
        <v>143</v>
      </c>
      <c r="D156" s="3" t="s">
        <v>166</v>
      </c>
      <c r="E156" s="5"/>
    </row>
    <row r="157" spans="1:5" ht="24.75" customHeight="1">
      <c r="A157" s="5">
        <v>155</v>
      </c>
      <c r="B157" s="3" t="str">
        <f>"王荣江"</f>
        <v>王荣江</v>
      </c>
      <c r="C157" s="3" t="s">
        <v>143</v>
      </c>
      <c r="D157" s="3" t="s">
        <v>167</v>
      </c>
      <c r="E157" s="5"/>
    </row>
    <row r="158" spans="1:5" ht="24.75" customHeight="1">
      <c r="A158" s="5">
        <v>156</v>
      </c>
      <c r="B158" s="3" t="str">
        <f>"吴荣翔"</f>
        <v>吴荣翔</v>
      </c>
      <c r="C158" s="3" t="s">
        <v>143</v>
      </c>
      <c r="D158" s="3" t="s">
        <v>168</v>
      </c>
      <c r="E158" s="5"/>
    </row>
    <row r="159" spans="1:5" ht="24.75" customHeight="1">
      <c r="A159" s="5">
        <v>157</v>
      </c>
      <c r="B159" s="3" t="str">
        <f>"李昀珊"</f>
        <v>李昀珊</v>
      </c>
      <c r="C159" s="3" t="s">
        <v>143</v>
      </c>
      <c r="D159" s="3" t="s">
        <v>169</v>
      </c>
      <c r="E159" s="5"/>
    </row>
    <row r="160" spans="1:5" ht="24.75" customHeight="1">
      <c r="A160" s="5">
        <v>158</v>
      </c>
      <c r="B160" s="3" t="str">
        <f>"陈伟轩"</f>
        <v>陈伟轩</v>
      </c>
      <c r="C160" s="3" t="s">
        <v>143</v>
      </c>
      <c r="D160" s="3" t="s">
        <v>170</v>
      </c>
      <c r="E160" s="5"/>
    </row>
    <row r="161" spans="1:5" ht="24.75" customHeight="1">
      <c r="A161" s="5">
        <v>159</v>
      </c>
      <c r="B161" s="3" t="str">
        <f>"周启林"</f>
        <v>周启林</v>
      </c>
      <c r="C161" s="3" t="s">
        <v>143</v>
      </c>
      <c r="D161" s="3" t="s">
        <v>171</v>
      </c>
      <c r="E161" s="5"/>
    </row>
    <row r="162" spans="1:5" ht="24.75" customHeight="1">
      <c r="A162" s="5">
        <v>160</v>
      </c>
      <c r="B162" s="3" t="str">
        <f>"王祚大"</f>
        <v>王祚大</v>
      </c>
      <c r="C162" s="3" t="s">
        <v>143</v>
      </c>
      <c r="D162" s="3" t="s">
        <v>172</v>
      </c>
      <c r="E162" s="5"/>
    </row>
    <row r="163" spans="1:5" ht="24.75" customHeight="1">
      <c r="A163" s="5">
        <v>161</v>
      </c>
      <c r="B163" s="3" t="str">
        <f>"文抒"</f>
        <v>文抒</v>
      </c>
      <c r="C163" s="3" t="s">
        <v>143</v>
      </c>
      <c r="D163" s="3" t="s">
        <v>173</v>
      </c>
      <c r="E163" s="5"/>
    </row>
    <row r="164" spans="1:5" ht="24.75" customHeight="1">
      <c r="A164" s="5">
        <v>162</v>
      </c>
      <c r="B164" s="3" t="str">
        <f>"饶杭杭"</f>
        <v>饶杭杭</v>
      </c>
      <c r="C164" s="3" t="s">
        <v>143</v>
      </c>
      <c r="D164" s="3" t="s">
        <v>174</v>
      </c>
      <c r="E164" s="5"/>
    </row>
    <row r="165" spans="1:5" ht="24.75" customHeight="1">
      <c r="A165" s="5">
        <v>163</v>
      </c>
      <c r="B165" s="3" t="str">
        <f>"袁志恒"</f>
        <v>袁志恒</v>
      </c>
      <c r="C165" s="3" t="s">
        <v>143</v>
      </c>
      <c r="D165" s="3" t="s">
        <v>170</v>
      </c>
      <c r="E165" s="5"/>
    </row>
    <row r="166" spans="1:5" ht="24.75" customHeight="1">
      <c r="A166" s="5">
        <v>164</v>
      </c>
      <c r="B166" s="3" t="str">
        <f>"韩博强"</f>
        <v>韩博强</v>
      </c>
      <c r="C166" s="3" t="s">
        <v>143</v>
      </c>
      <c r="D166" s="3" t="s">
        <v>175</v>
      </c>
      <c r="E166" s="5"/>
    </row>
    <row r="167" spans="1:5" ht="24.75" customHeight="1">
      <c r="A167" s="5">
        <v>165</v>
      </c>
      <c r="B167" s="3" t="str">
        <f>"陈宝俊"</f>
        <v>陈宝俊</v>
      </c>
      <c r="C167" s="3" t="s">
        <v>143</v>
      </c>
      <c r="D167" s="3" t="s">
        <v>176</v>
      </c>
      <c r="E167" s="5"/>
    </row>
    <row r="168" spans="1:5" ht="24.75" customHeight="1">
      <c r="A168" s="5">
        <v>166</v>
      </c>
      <c r="B168" s="3" t="str">
        <f>"赵吾刚"</f>
        <v>赵吾刚</v>
      </c>
      <c r="C168" s="3" t="s">
        <v>143</v>
      </c>
      <c r="D168" s="3" t="s">
        <v>177</v>
      </c>
      <c r="E168" s="5"/>
    </row>
    <row r="169" spans="1:5" ht="24.75" customHeight="1">
      <c r="A169" s="5">
        <v>167</v>
      </c>
      <c r="B169" s="3" t="str">
        <f>"李璧好"</f>
        <v>李璧好</v>
      </c>
      <c r="C169" s="3" t="s">
        <v>143</v>
      </c>
      <c r="D169" s="3" t="s">
        <v>178</v>
      </c>
      <c r="E169" s="5"/>
    </row>
    <row r="170" spans="1:5" ht="24.75" customHeight="1">
      <c r="A170" s="5">
        <v>168</v>
      </c>
      <c r="B170" s="3" t="str">
        <f>"刘永治"</f>
        <v>刘永治</v>
      </c>
      <c r="C170" s="3" t="s">
        <v>143</v>
      </c>
      <c r="D170" s="3" t="s">
        <v>179</v>
      </c>
      <c r="E170" s="5"/>
    </row>
    <row r="171" spans="1:5" ht="24.75" customHeight="1">
      <c r="A171" s="5">
        <v>169</v>
      </c>
      <c r="B171" s="3" t="str">
        <f>"乜永宝"</f>
        <v>乜永宝</v>
      </c>
      <c r="C171" s="3" t="s">
        <v>143</v>
      </c>
      <c r="D171" s="3" t="s">
        <v>180</v>
      </c>
      <c r="E171" s="5"/>
    </row>
    <row r="172" spans="1:5" ht="24.75" customHeight="1">
      <c r="A172" s="5">
        <v>170</v>
      </c>
      <c r="B172" s="3" t="str">
        <f>"李圣彬"</f>
        <v>李圣彬</v>
      </c>
      <c r="C172" s="3" t="s">
        <v>143</v>
      </c>
      <c r="D172" s="3" t="s">
        <v>181</v>
      </c>
      <c r="E172" s="5"/>
    </row>
    <row r="173" spans="1:5" ht="24.75" customHeight="1">
      <c r="A173" s="5">
        <v>171</v>
      </c>
      <c r="B173" s="3" t="str">
        <f>"郑学松"</f>
        <v>郑学松</v>
      </c>
      <c r="C173" s="3" t="s">
        <v>143</v>
      </c>
      <c r="D173" s="3" t="s">
        <v>182</v>
      </c>
      <c r="E173" s="5"/>
    </row>
    <row r="174" spans="1:5" ht="24.75" customHeight="1">
      <c r="A174" s="5">
        <v>172</v>
      </c>
      <c r="B174" s="3" t="str">
        <f>"吴元子"</f>
        <v>吴元子</v>
      </c>
      <c r="C174" s="3" t="s">
        <v>143</v>
      </c>
      <c r="D174" s="3" t="s">
        <v>183</v>
      </c>
      <c r="E174" s="5"/>
    </row>
    <row r="175" spans="1:5" ht="24.75" customHeight="1">
      <c r="A175" s="5">
        <v>173</v>
      </c>
      <c r="B175" s="3" t="str">
        <f>"蔡辉龙"</f>
        <v>蔡辉龙</v>
      </c>
      <c r="C175" s="3" t="s">
        <v>143</v>
      </c>
      <c r="D175" s="3" t="s">
        <v>184</v>
      </c>
      <c r="E175" s="5"/>
    </row>
    <row r="176" spans="1:5" ht="24.75" customHeight="1">
      <c r="A176" s="5">
        <v>174</v>
      </c>
      <c r="B176" s="3" t="str">
        <f>"王治策"</f>
        <v>王治策</v>
      </c>
      <c r="C176" s="3" t="s">
        <v>143</v>
      </c>
      <c r="D176" s="3" t="s">
        <v>185</v>
      </c>
      <c r="E176" s="5"/>
    </row>
    <row r="177" spans="1:5" ht="24.75" customHeight="1">
      <c r="A177" s="5">
        <v>175</v>
      </c>
      <c r="B177" s="3" t="str">
        <f>"林静"</f>
        <v>林静</v>
      </c>
      <c r="C177" s="3" t="s">
        <v>143</v>
      </c>
      <c r="D177" s="3" t="s">
        <v>186</v>
      </c>
      <c r="E177" s="5"/>
    </row>
    <row r="178" spans="1:5" ht="24.75" customHeight="1">
      <c r="A178" s="5">
        <v>176</v>
      </c>
      <c r="B178" s="3" t="str">
        <f>"吴燕清"</f>
        <v>吴燕清</v>
      </c>
      <c r="C178" s="3" t="s">
        <v>143</v>
      </c>
      <c r="D178" s="3" t="s">
        <v>187</v>
      </c>
      <c r="E178" s="5"/>
    </row>
    <row r="179" spans="1:5" ht="24.75" customHeight="1">
      <c r="A179" s="5">
        <v>177</v>
      </c>
      <c r="B179" s="3" t="str">
        <f>"黄小飞"</f>
        <v>黄小飞</v>
      </c>
      <c r="C179" s="3" t="s">
        <v>143</v>
      </c>
      <c r="D179" s="3" t="s">
        <v>188</v>
      </c>
      <c r="E179" s="5"/>
    </row>
    <row r="180" spans="1:5" ht="24.75" customHeight="1">
      <c r="A180" s="5">
        <v>178</v>
      </c>
      <c r="B180" s="3" t="str">
        <f>"吴春晓"</f>
        <v>吴春晓</v>
      </c>
      <c r="C180" s="3" t="s">
        <v>143</v>
      </c>
      <c r="D180" s="3" t="s">
        <v>189</v>
      </c>
      <c r="E180" s="5"/>
    </row>
    <row r="181" spans="1:5" ht="24.75" customHeight="1">
      <c r="A181" s="5">
        <v>179</v>
      </c>
      <c r="B181" s="3" t="str">
        <f>"张凯辉"</f>
        <v>张凯辉</v>
      </c>
      <c r="C181" s="3" t="s">
        <v>143</v>
      </c>
      <c r="D181" s="3" t="s">
        <v>190</v>
      </c>
      <c r="E181" s="5"/>
    </row>
    <row r="182" spans="1:5" ht="24.75" customHeight="1">
      <c r="A182" s="5">
        <v>180</v>
      </c>
      <c r="B182" s="3" t="str">
        <f>"许东亮"</f>
        <v>许东亮</v>
      </c>
      <c r="C182" s="3" t="s">
        <v>143</v>
      </c>
      <c r="D182" s="3" t="s">
        <v>191</v>
      </c>
      <c r="E182" s="5"/>
    </row>
    <row r="183" spans="1:5" ht="24.75" customHeight="1">
      <c r="A183" s="5">
        <v>181</v>
      </c>
      <c r="B183" s="3" t="str">
        <f>"程涛"</f>
        <v>程涛</v>
      </c>
      <c r="C183" s="3" t="s">
        <v>143</v>
      </c>
      <c r="D183" s="3" t="s">
        <v>192</v>
      </c>
      <c r="E183" s="5"/>
    </row>
    <row r="184" spans="1:5" ht="24.75" customHeight="1">
      <c r="A184" s="5">
        <v>182</v>
      </c>
      <c r="B184" s="3" t="str">
        <f>"李忠育"</f>
        <v>李忠育</v>
      </c>
      <c r="C184" s="3" t="s">
        <v>143</v>
      </c>
      <c r="D184" s="3" t="s">
        <v>193</v>
      </c>
      <c r="E184" s="5"/>
    </row>
    <row r="185" spans="1:5" ht="24.75" customHeight="1">
      <c r="A185" s="5">
        <v>183</v>
      </c>
      <c r="B185" s="3" t="str">
        <f>"林艳"</f>
        <v>林艳</v>
      </c>
      <c r="C185" s="3" t="s">
        <v>143</v>
      </c>
      <c r="D185" s="3" t="s">
        <v>194</v>
      </c>
      <c r="E185" s="5"/>
    </row>
    <row r="186" spans="1:5" ht="24.75" customHeight="1">
      <c r="A186" s="5">
        <v>184</v>
      </c>
      <c r="B186" s="3" t="str">
        <f>"陈乐栩"</f>
        <v>陈乐栩</v>
      </c>
      <c r="C186" s="3" t="s">
        <v>143</v>
      </c>
      <c r="D186" s="3" t="s">
        <v>195</v>
      </c>
      <c r="E186" s="5"/>
    </row>
    <row r="187" spans="1:5" ht="24.75" customHeight="1">
      <c r="A187" s="5">
        <v>185</v>
      </c>
      <c r="B187" s="3" t="str">
        <f>"林诗浩"</f>
        <v>林诗浩</v>
      </c>
      <c r="C187" s="3" t="s">
        <v>143</v>
      </c>
      <c r="D187" s="3" t="s">
        <v>196</v>
      </c>
      <c r="E187" s="5"/>
    </row>
    <row r="188" spans="1:5" ht="24.75" customHeight="1">
      <c r="A188" s="5">
        <v>186</v>
      </c>
      <c r="B188" s="3" t="str">
        <f>"符朝莎"</f>
        <v>符朝莎</v>
      </c>
      <c r="C188" s="3" t="s">
        <v>143</v>
      </c>
      <c r="D188" s="3" t="s">
        <v>197</v>
      </c>
      <c r="E188" s="5"/>
    </row>
    <row r="189" spans="1:5" ht="24.75" customHeight="1">
      <c r="A189" s="4">
        <v>187</v>
      </c>
      <c r="B189" s="3" t="str">
        <f>"陈小精"</f>
        <v>陈小精</v>
      </c>
      <c r="C189" s="3" t="s">
        <v>198</v>
      </c>
      <c r="D189" s="3" t="s">
        <v>199</v>
      </c>
      <c r="E189" s="4"/>
    </row>
    <row r="190" spans="1:5" ht="24.75" customHeight="1">
      <c r="A190" s="4">
        <v>188</v>
      </c>
      <c r="B190" s="3" t="str">
        <f>"王运盛"</f>
        <v>王运盛</v>
      </c>
      <c r="C190" s="3" t="s">
        <v>198</v>
      </c>
      <c r="D190" s="3" t="s">
        <v>200</v>
      </c>
      <c r="E190" s="4"/>
    </row>
    <row r="191" spans="1:5" ht="24.75" customHeight="1">
      <c r="A191" s="4">
        <v>189</v>
      </c>
      <c r="B191" s="3" t="str">
        <f>"孟玲剑"</f>
        <v>孟玲剑</v>
      </c>
      <c r="C191" s="3" t="s">
        <v>198</v>
      </c>
      <c r="D191" s="3" t="s">
        <v>201</v>
      </c>
      <c r="E191" s="4"/>
    </row>
    <row r="192" spans="1:5" ht="24.75" customHeight="1">
      <c r="A192" s="4">
        <v>190</v>
      </c>
      <c r="B192" s="3" t="str">
        <f>"高文宇"</f>
        <v>高文宇</v>
      </c>
      <c r="C192" s="3" t="s">
        <v>198</v>
      </c>
      <c r="D192" s="3" t="s">
        <v>202</v>
      </c>
      <c r="E192" s="4"/>
    </row>
    <row r="193" spans="1:5" ht="24.75" customHeight="1">
      <c r="A193" s="4">
        <v>191</v>
      </c>
      <c r="B193" s="3" t="str">
        <f>"陈松涛"</f>
        <v>陈松涛</v>
      </c>
      <c r="C193" s="3" t="s">
        <v>198</v>
      </c>
      <c r="D193" s="3" t="s">
        <v>203</v>
      </c>
      <c r="E193" s="4"/>
    </row>
    <row r="194" spans="1:5" ht="24.75" customHeight="1">
      <c r="A194" s="4">
        <v>192</v>
      </c>
      <c r="B194" s="3" t="str">
        <f>"林敬富"</f>
        <v>林敬富</v>
      </c>
      <c r="C194" s="3" t="s">
        <v>198</v>
      </c>
      <c r="D194" s="3" t="s">
        <v>204</v>
      </c>
      <c r="E194" s="4"/>
    </row>
    <row r="195" spans="1:5" ht="24.75" customHeight="1">
      <c r="A195" s="4">
        <v>193</v>
      </c>
      <c r="B195" s="3" t="str">
        <f>"王泽广"</f>
        <v>王泽广</v>
      </c>
      <c r="C195" s="3" t="s">
        <v>198</v>
      </c>
      <c r="D195" s="3" t="s">
        <v>205</v>
      </c>
      <c r="E195" s="4"/>
    </row>
    <row r="196" spans="1:5" ht="24.75" customHeight="1">
      <c r="A196" s="4">
        <v>194</v>
      </c>
      <c r="B196" s="3" t="str">
        <f>"邹世卿"</f>
        <v>邹世卿</v>
      </c>
      <c r="C196" s="3" t="s">
        <v>198</v>
      </c>
      <c r="D196" s="3" t="s">
        <v>206</v>
      </c>
      <c r="E196" s="4"/>
    </row>
    <row r="197" spans="1:5" ht="24.75" customHeight="1">
      <c r="A197" s="4">
        <v>195</v>
      </c>
      <c r="B197" s="3" t="str">
        <f>"符益雄"</f>
        <v>符益雄</v>
      </c>
      <c r="C197" s="3" t="s">
        <v>198</v>
      </c>
      <c r="D197" s="3" t="s">
        <v>207</v>
      </c>
      <c r="E197" s="4"/>
    </row>
    <row r="198" spans="1:5" ht="24.75" customHeight="1">
      <c r="A198" s="4">
        <v>196</v>
      </c>
      <c r="B198" s="3" t="str">
        <f>"李卫涛"</f>
        <v>李卫涛</v>
      </c>
      <c r="C198" s="3" t="s">
        <v>198</v>
      </c>
      <c r="D198" s="3" t="s">
        <v>208</v>
      </c>
      <c r="E198" s="4"/>
    </row>
    <row r="199" spans="1:5" ht="24.75" customHeight="1">
      <c r="A199" s="4">
        <v>197</v>
      </c>
      <c r="B199" s="3" t="str">
        <f>"林华彬"</f>
        <v>林华彬</v>
      </c>
      <c r="C199" s="3" t="s">
        <v>198</v>
      </c>
      <c r="D199" s="3" t="s">
        <v>209</v>
      </c>
      <c r="E199" s="4"/>
    </row>
    <row r="200" spans="1:5" ht="24.75" customHeight="1">
      <c r="A200" s="4">
        <v>198</v>
      </c>
      <c r="B200" s="3" t="str">
        <f>"蔡韬韬"</f>
        <v>蔡韬韬</v>
      </c>
      <c r="C200" s="3" t="s">
        <v>198</v>
      </c>
      <c r="D200" s="3" t="s">
        <v>210</v>
      </c>
      <c r="E200" s="4"/>
    </row>
    <row r="201" spans="1:5" ht="24.75" customHeight="1">
      <c r="A201" s="4">
        <v>199</v>
      </c>
      <c r="B201" s="3" t="str">
        <f>"陈麒凌"</f>
        <v>陈麒凌</v>
      </c>
      <c r="C201" s="3" t="s">
        <v>198</v>
      </c>
      <c r="D201" s="3" t="s">
        <v>211</v>
      </c>
      <c r="E201" s="4"/>
    </row>
    <row r="202" spans="1:5" ht="24.75" customHeight="1">
      <c r="A202" s="4">
        <v>200</v>
      </c>
      <c r="B202" s="3" t="str">
        <f>"邓润星"</f>
        <v>邓润星</v>
      </c>
      <c r="C202" s="3" t="s">
        <v>212</v>
      </c>
      <c r="D202" s="3" t="s">
        <v>213</v>
      </c>
      <c r="E202" s="4"/>
    </row>
    <row r="203" spans="1:5" ht="24.75" customHeight="1">
      <c r="A203" s="4">
        <v>201</v>
      </c>
      <c r="B203" s="3" t="str">
        <f>"曾静怡"</f>
        <v>曾静怡</v>
      </c>
      <c r="C203" s="3" t="s">
        <v>212</v>
      </c>
      <c r="D203" s="3" t="s">
        <v>214</v>
      </c>
      <c r="E203" s="4"/>
    </row>
    <row r="204" spans="1:5" ht="24.75" customHeight="1">
      <c r="A204" s="4">
        <v>202</v>
      </c>
      <c r="B204" s="3" t="str">
        <f>"邓潇寒"</f>
        <v>邓潇寒</v>
      </c>
      <c r="C204" s="3" t="s">
        <v>212</v>
      </c>
      <c r="D204" s="3" t="s">
        <v>215</v>
      </c>
      <c r="E204" s="4"/>
    </row>
    <row r="205" spans="1:5" ht="24.75" customHeight="1">
      <c r="A205" s="4">
        <v>203</v>
      </c>
      <c r="B205" s="3" t="str">
        <f>"卢定程"</f>
        <v>卢定程</v>
      </c>
      <c r="C205" s="3" t="s">
        <v>212</v>
      </c>
      <c r="D205" s="3" t="s">
        <v>216</v>
      </c>
      <c r="E205" s="4"/>
    </row>
    <row r="206" spans="1:5" ht="24.75" customHeight="1">
      <c r="A206" s="4">
        <v>204</v>
      </c>
      <c r="B206" s="3" t="str">
        <f>"林鸿文"</f>
        <v>林鸿文</v>
      </c>
      <c r="C206" s="3" t="s">
        <v>212</v>
      </c>
      <c r="D206" s="3" t="s">
        <v>217</v>
      </c>
      <c r="E206" s="4"/>
    </row>
    <row r="207" spans="1:5" ht="24.75" customHeight="1">
      <c r="A207" s="4">
        <v>205</v>
      </c>
      <c r="B207" s="3" t="str">
        <f>"吴元富"</f>
        <v>吴元富</v>
      </c>
      <c r="C207" s="3" t="s">
        <v>212</v>
      </c>
      <c r="D207" s="3" t="s">
        <v>218</v>
      </c>
      <c r="E207" s="4"/>
    </row>
    <row r="208" spans="1:5" ht="24.75" customHeight="1">
      <c r="A208" s="4">
        <v>206</v>
      </c>
      <c r="B208" s="3" t="str">
        <f>"徐毅"</f>
        <v>徐毅</v>
      </c>
      <c r="C208" s="3" t="s">
        <v>212</v>
      </c>
      <c r="D208" s="3" t="s">
        <v>219</v>
      </c>
      <c r="E208" s="4"/>
    </row>
    <row r="209" spans="1:5" ht="24.75" customHeight="1">
      <c r="A209" s="4">
        <v>207</v>
      </c>
      <c r="B209" s="3" t="str">
        <f>"徐辉聪"</f>
        <v>徐辉聪</v>
      </c>
      <c r="C209" s="3" t="s">
        <v>212</v>
      </c>
      <c r="D209" s="3" t="s">
        <v>220</v>
      </c>
      <c r="E209" s="4"/>
    </row>
    <row r="210" spans="1:5" ht="24.75" customHeight="1">
      <c r="A210" s="4">
        <v>208</v>
      </c>
      <c r="B210" s="3" t="str">
        <f>"罗科翔"</f>
        <v>罗科翔</v>
      </c>
      <c r="C210" s="3" t="s">
        <v>221</v>
      </c>
      <c r="D210" s="3" t="s">
        <v>222</v>
      </c>
      <c r="E210" s="4"/>
    </row>
    <row r="211" spans="1:5" ht="24.75" customHeight="1">
      <c r="A211" s="4">
        <v>209</v>
      </c>
      <c r="B211" s="3" t="str">
        <f>"郭金善"</f>
        <v>郭金善</v>
      </c>
      <c r="C211" s="3" t="s">
        <v>221</v>
      </c>
      <c r="D211" s="3" t="s">
        <v>223</v>
      </c>
      <c r="E211" s="4"/>
    </row>
    <row r="212" spans="1:5" ht="24.75" customHeight="1">
      <c r="A212" s="4">
        <v>210</v>
      </c>
      <c r="B212" s="3" t="str">
        <f>"林芳诚"</f>
        <v>林芳诚</v>
      </c>
      <c r="C212" s="3" t="s">
        <v>221</v>
      </c>
      <c r="D212" s="3" t="s">
        <v>224</v>
      </c>
      <c r="E212" s="4"/>
    </row>
    <row r="213" spans="1:5" ht="24.75" customHeight="1">
      <c r="A213" s="4">
        <v>211</v>
      </c>
      <c r="B213" s="3" t="str">
        <f>"欧祖传"</f>
        <v>欧祖传</v>
      </c>
      <c r="C213" s="3" t="s">
        <v>221</v>
      </c>
      <c r="D213" s="3" t="s">
        <v>225</v>
      </c>
      <c r="E213" s="4"/>
    </row>
    <row r="214" spans="1:5" ht="24.75" customHeight="1">
      <c r="A214" s="4">
        <v>212</v>
      </c>
      <c r="B214" s="3" t="str">
        <f>"陈科铮"</f>
        <v>陈科铮</v>
      </c>
      <c r="C214" s="3" t="s">
        <v>221</v>
      </c>
      <c r="D214" s="3" t="s">
        <v>226</v>
      </c>
      <c r="E214" s="4"/>
    </row>
    <row r="215" spans="1:5" ht="24.75" customHeight="1">
      <c r="A215" s="4">
        <v>213</v>
      </c>
      <c r="B215" s="3" t="str">
        <f>"许小艳"</f>
        <v>许小艳</v>
      </c>
      <c r="C215" s="3" t="s">
        <v>221</v>
      </c>
      <c r="D215" s="3" t="s">
        <v>227</v>
      </c>
      <c r="E215" s="4"/>
    </row>
    <row r="216" spans="1:5" ht="24.75" customHeight="1">
      <c r="A216" s="4">
        <v>214</v>
      </c>
      <c r="B216" s="3" t="str">
        <f>"陈俊桦"</f>
        <v>陈俊桦</v>
      </c>
      <c r="C216" s="3" t="s">
        <v>221</v>
      </c>
      <c r="D216" s="3" t="s">
        <v>228</v>
      </c>
      <c r="E216" s="4"/>
    </row>
    <row r="217" spans="1:5" ht="24.75" customHeight="1">
      <c r="A217" s="4">
        <v>215</v>
      </c>
      <c r="B217" s="3" t="str">
        <f>"吴岳杏"</f>
        <v>吴岳杏</v>
      </c>
      <c r="C217" s="3" t="s">
        <v>221</v>
      </c>
      <c r="D217" s="3" t="s">
        <v>229</v>
      </c>
      <c r="E217" s="4"/>
    </row>
    <row r="218" spans="1:5" ht="24.75" customHeight="1">
      <c r="A218" s="4">
        <v>216</v>
      </c>
      <c r="B218" s="3" t="str">
        <f>"罗靖皓"</f>
        <v>罗靖皓</v>
      </c>
      <c r="C218" s="3" t="s">
        <v>221</v>
      </c>
      <c r="D218" s="3" t="s">
        <v>230</v>
      </c>
      <c r="E218" s="4"/>
    </row>
    <row r="219" spans="1:5" ht="24.75" customHeight="1">
      <c r="A219" s="4">
        <v>217</v>
      </c>
      <c r="B219" s="3" t="str">
        <f>"牛学成"</f>
        <v>牛学成</v>
      </c>
      <c r="C219" s="3" t="s">
        <v>221</v>
      </c>
      <c r="D219" s="3" t="s">
        <v>92</v>
      </c>
      <c r="E219" s="4"/>
    </row>
    <row r="220" spans="1:5" ht="24.75" customHeight="1">
      <c r="A220" s="4">
        <v>218</v>
      </c>
      <c r="B220" s="3" t="str">
        <f>"杜振威"</f>
        <v>杜振威</v>
      </c>
      <c r="C220" s="3" t="s">
        <v>221</v>
      </c>
      <c r="D220" s="3" t="s">
        <v>231</v>
      </c>
      <c r="E220" s="4"/>
    </row>
    <row r="221" spans="1:5" ht="24.75" customHeight="1">
      <c r="A221" s="4">
        <v>219</v>
      </c>
      <c r="B221" s="3" t="str">
        <f>"黄赞权"</f>
        <v>黄赞权</v>
      </c>
      <c r="C221" s="3" t="s">
        <v>221</v>
      </c>
      <c r="D221" s="3" t="s">
        <v>232</v>
      </c>
      <c r="E221" s="4"/>
    </row>
    <row r="222" spans="1:5" ht="24.75" customHeight="1">
      <c r="A222" s="4">
        <v>220</v>
      </c>
      <c r="B222" s="3" t="str">
        <f>"符云飞"</f>
        <v>符云飞</v>
      </c>
      <c r="C222" s="3" t="s">
        <v>221</v>
      </c>
      <c r="D222" s="3" t="s">
        <v>233</v>
      </c>
      <c r="E222" s="4"/>
    </row>
    <row r="223" spans="1:5" ht="24.75" customHeight="1">
      <c r="A223" s="4">
        <v>221</v>
      </c>
      <c r="B223" s="3" t="str">
        <f>"胡学敏"</f>
        <v>胡学敏</v>
      </c>
      <c r="C223" s="3" t="s">
        <v>221</v>
      </c>
      <c r="D223" s="3" t="s">
        <v>234</v>
      </c>
      <c r="E223" s="4"/>
    </row>
    <row r="224" spans="1:5" ht="24.75" customHeight="1">
      <c r="A224" s="4">
        <v>222</v>
      </c>
      <c r="B224" s="3" t="str">
        <f>"曾燕霜"</f>
        <v>曾燕霜</v>
      </c>
      <c r="C224" s="3" t="s">
        <v>221</v>
      </c>
      <c r="D224" s="3" t="s">
        <v>235</v>
      </c>
      <c r="E224" s="4"/>
    </row>
    <row r="225" spans="1:5" ht="24.75" customHeight="1">
      <c r="A225" s="4">
        <v>223</v>
      </c>
      <c r="B225" s="3" t="str">
        <f>"林先祺"</f>
        <v>林先祺</v>
      </c>
      <c r="C225" s="3" t="s">
        <v>221</v>
      </c>
      <c r="D225" s="3" t="s">
        <v>236</v>
      </c>
      <c r="E225" s="4"/>
    </row>
    <row r="226" spans="1:5" ht="24.75" customHeight="1">
      <c r="A226" s="4">
        <v>224</v>
      </c>
      <c r="B226" s="3" t="str">
        <f>"王晴"</f>
        <v>王晴</v>
      </c>
      <c r="C226" s="3" t="s">
        <v>221</v>
      </c>
      <c r="D226" s="3" t="s">
        <v>237</v>
      </c>
      <c r="E226" s="4"/>
    </row>
    <row r="227" spans="1:5" ht="24.75" customHeight="1">
      <c r="A227" s="4">
        <v>225</v>
      </c>
      <c r="B227" s="3" t="str">
        <f>"符兰艳"</f>
        <v>符兰艳</v>
      </c>
      <c r="C227" s="3" t="s">
        <v>221</v>
      </c>
      <c r="D227" s="3" t="s">
        <v>238</v>
      </c>
      <c r="E227" s="4"/>
    </row>
    <row r="228" spans="1:5" ht="24.75" customHeight="1">
      <c r="A228" s="4">
        <v>226</v>
      </c>
      <c r="B228" s="3" t="str">
        <f>"符卓"</f>
        <v>符卓</v>
      </c>
      <c r="C228" s="3" t="s">
        <v>221</v>
      </c>
      <c r="D228" s="3" t="s">
        <v>145</v>
      </c>
      <c r="E228" s="4"/>
    </row>
    <row r="229" spans="1:5" ht="24.75" customHeight="1">
      <c r="A229" s="4">
        <v>227</v>
      </c>
      <c r="B229" s="3" t="str">
        <f>"云婷婷"</f>
        <v>云婷婷</v>
      </c>
      <c r="C229" s="3" t="s">
        <v>221</v>
      </c>
      <c r="D229" s="3" t="s">
        <v>239</v>
      </c>
      <c r="E229" s="4"/>
    </row>
    <row r="230" spans="1:5" ht="24.75" customHeight="1">
      <c r="A230" s="4">
        <v>228</v>
      </c>
      <c r="B230" s="3" t="str">
        <f>"何俏"</f>
        <v>何俏</v>
      </c>
      <c r="C230" s="3" t="s">
        <v>221</v>
      </c>
      <c r="D230" s="3" t="s">
        <v>240</v>
      </c>
      <c r="E230" s="4"/>
    </row>
    <row r="231" spans="1:5" ht="24.75" customHeight="1">
      <c r="A231" s="4">
        <v>229</v>
      </c>
      <c r="B231" s="3" t="str">
        <f>"郑金花"</f>
        <v>郑金花</v>
      </c>
      <c r="C231" s="3" t="s">
        <v>221</v>
      </c>
      <c r="D231" s="3" t="s">
        <v>241</v>
      </c>
      <c r="E231" s="4"/>
    </row>
    <row r="232" spans="1:5" ht="24.75" customHeight="1">
      <c r="A232" s="4">
        <v>230</v>
      </c>
      <c r="B232" s="3" t="str">
        <f>"陈央"</f>
        <v>陈央</v>
      </c>
      <c r="C232" s="3" t="s">
        <v>221</v>
      </c>
      <c r="D232" s="3" t="s">
        <v>242</v>
      </c>
      <c r="E232" s="4"/>
    </row>
    <row r="233" spans="1:5" ht="24.75" customHeight="1">
      <c r="A233" s="4">
        <v>231</v>
      </c>
      <c r="B233" s="3" t="str">
        <f>"林沛然"</f>
        <v>林沛然</v>
      </c>
      <c r="C233" s="3" t="s">
        <v>221</v>
      </c>
      <c r="D233" s="3" t="s">
        <v>243</v>
      </c>
      <c r="E233" s="4"/>
    </row>
    <row r="234" spans="1:5" ht="24.75" customHeight="1">
      <c r="A234" s="4">
        <v>232</v>
      </c>
      <c r="B234" s="3" t="str">
        <f>"王一舒"</f>
        <v>王一舒</v>
      </c>
      <c r="C234" s="3" t="s">
        <v>221</v>
      </c>
      <c r="D234" s="3" t="s">
        <v>244</v>
      </c>
      <c r="E234" s="4"/>
    </row>
    <row r="235" spans="1:5" ht="24.75" customHeight="1">
      <c r="A235" s="4">
        <v>233</v>
      </c>
      <c r="B235" s="3" t="str">
        <f>"司琼燕"</f>
        <v>司琼燕</v>
      </c>
      <c r="C235" s="3" t="s">
        <v>221</v>
      </c>
      <c r="D235" s="3" t="s">
        <v>245</v>
      </c>
      <c r="E235" s="4"/>
    </row>
    <row r="236" spans="1:5" ht="24.75" customHeight="1">
      <c r="A236" s="4">
        <v>234</v>
      </c>
      <c r="B236" s="3" t="str">
        <f>"吴清俊"</f>
        <v>吴清俊</v>
      </c>
      <c r="C236" s="3" t="s">
        <v>221</v>
      </c>
      <c r="D236" s="3" t="s">
        <v>246</v>
      </c>
      <c r="E236" s="4"/>
    </row>
    <row r="237" spans="1:5" ht="24.75" customHeight="1">
      <c r="A237" s="4">
        <v>235</v>
      </c>
      <c r="B237" s="3" t="str">
        <f>"王德一"</f>
        <v>王德一</v>
      </c>
      <c r="C237" s="3" t="s">
        <v>221</v>
      </c>
      <c r="D237" s="3" t="s">
        <v>247</v>
      </c>
      <c r="E237" s="4"/>
    </row>
    <row r="238" spans="1:5" ht="24.75" customHeight="1">
      <c r="A238" s="4">
        <v>236</v>
      </c>
      <c r="B238" s="3" t="str">
        <f>"王科锐"</f>
        <v>王科锐</v>
      </c>
      <c r="C238" s="3" t="s">
        <v>221</v>
      </c>
      <c r="D238" s="3" t="s">
        <v>248</v>
      </c>
      <c r="E238" s="4"/>
    </row>
    <row r="239" spans="1:5" ht="24.75" customHeight="1">
      <c r="A239" s="4">
        <v>237</v>
      </c>
      <c r="B239" s="3" t="str">
        <f>"符方方"</f>
        <v>符方方</v>
      </c>
      <c r="C239" s="3" t="s">
        <v>221</v>
      </c>
      <c r="D239" s="3" t="s">
        <v>249</v>
      </c>
      <c r="E239" s="4"/>
    </row>
    <row r="240" spans="1:5" ht="24.75" customHeight="1">
      <c r="A240" s="4">
        <v>238</v>
      </c>
      <c r="B240" s="3" t="str">
        <f>"曹战杰"</f>
        <v>曹战杰</v>
      </c>
      <c r="C240" s="3" t="s">
        <v>221</v>
      </c>
      <c r="D240" s="3" t="s">
        <v>250</v>
      </c>
      <c r="E240" s="4"/>
    </row>
    <row r="241" spans="1:5" ht="24.75" customHeight="1">
      <c r="A241" s="4">
        <v>239</v>
      </c>
      <c r="B241" s="3" t="str">
        <f>"梁亚南"</f>
        <v>梁亚南</v>
      </c>
      <c r="C241" s="3" t="s">
        <v>221</v>
      </c>
      <c r="D241" s="3" t="s">
        <v>251</v>
      </c>
      <c r="E241" s="4"/>
    </row>
    <row r="242" spans="1:5" ht="24.75" customHeight="1">
      <c r="A242" s="4">
        <v>240</v>
      </c>
      <c r="B242" s="3" t="str">
        <f>"赵晓宇"</f>
        <v>赵晓宇</v>
      </c>
      <c r="C242" s="3" t="s">
        <v>221</v>
      </c>
      <c r="D242" s="3" t="s">
        <v>252</v>
      </c>
      <c r="E242" s="4"/>
    </row>
    <row r="243" spans="1:5" ht="24.75" customHeight="1">
      <c r="A243" s="4">
        <v>241</v>
      </c>
      <c r="B243" s="3" t="str">
        <f>"李超"</f>
        <v>李超</v>
      </c>
      <c r="C243" s="3" t="s">
        <v>221</v>
      </c>
      <c r="D243" s="3" t="s">
        <v>253</v>
      </c>
      <c r="E243" s="4"/>
    </row>
    <row r="244" spans="1:5" ht="24.75" customHeight="1">
      <c r="A244" s="4">
        <v>242</v>
      </c>
      <c r="B244" s="3" t="str">
        <f>"符芳望"</f>
        <v>符芳望</v>
      </c>
      <c r="C244" s="3" t="s">
        <v>221</v>
      </c>
      <c r="D244" s="3" t="s">
        <v>254</v>
      </c>
      <c r="E244" s="4"/>
    </row>
    <row r="245" spans="1:5" ht="24.75" customHeight="1">
      <c r="A245" s="4">
        <v>243</v>
      </c>
      <c r="B245" s="3" t="str">
        <f>"陈大荣"</f>
        <v>陈大荣</v>
      </c>
      <c r="C245" s="3" t="s">
        <v>221</v>
      </c>
      <c r="D245" s="3" t="s">
        <v>255</v>
      </c>
      <c r="E245" s="4"/>
    </row>
    <row r="246" spans="1:5" ht="24.75" customHeight="1">
      <c r="A246" s="4">
        <v>244</v>
      </c>
      <c r="B246" s="3" t="str">
        <f>"陈运雪"</f>
        <v>陈运雪</v>
      </c>
      <c r="C246" s="3" t="s">
        <v>221</v>
      </c>
      <c r="D246" s="3" t="s">
        <v>256</v>
      </c>
      <c r="E246" s="4"/>
    </row>
    <row r="247" spans="1:5" ht="24.75" customHeight="1">
      <c r="A247" s="4">
        <v>245</v>
      </c>
      <c r="B247" s="3" t="str">
        <f>"庄煜"</f>
        <v>庄煜</v>
      </c>
      <c r="C247" s="3" t="s">
        <v>221</v>
      </c>
      <c r="D247" s="3" t="s">
        <v>257</v>
      </c>
      <c r="E247" s="4"/>
    </row>
    <row r="248" spans="1:5" ht="24.75" customHeight="1">
      <c r="A248" s="4">
        <v>246</v>
      </c>
      <c r="B248" s="3" t="str">
        <f>"陈枫艳"</f>
        <v>陈枫艳</v>
      </c>
      <c r="C248" s="3" t="s">
        <v>221</v>
      </c>
      <c r="D248" s="3" t="s">
        <v>258</v>
      </c>
      <c r="E248" s="4"/>
    </row>
    <row r="249" spans="1:5" ht="24.75" customHeight="1">
      <c r="A249" s="4">
        <v>247</v>
      </c>
      <c r="B249" s="3" t="str">
        <f>"曾海燕"</f>
        <v>曾海燕</v>
      </c>
      <c r="C249" s="3" t="s">
        <v>221</v>
      </c>
      <c r="D249" s="3" t="s">
        <v>259</v>
      </c>
      <c r="E249" s="4"/>
    </row>
    <row r="250" spans="1:5" ht="24.75" customHeight="1">
      <c r="A250" s="4">
        <v>248</v>
      </c>
      <c r="B250" s="3" t="str">
        <f>"邹译墨"</f>
        <v>邹译墨</v>
      </c>
      <c r="C250" s="3" t="s">
        <v>221</v>
      </c>
      <c r="D250" s="3" t="s">
        <v>260</v>
      </c>
      <c r="E250" s="4"/>
    </row>
    <row r="251" spans="1:5" ht="24.75" customHeight="1">
      <c r="A251" s="4">
        <v>249</v>
      </c>
      <c r="B251" s="3" t="str">
        <f>"宋昭"</f>
        <v>宋昭</v>
      </c>
      <c r="C251" s="3" t="s">
        <v>221</v>
      </c>
      <c r="D251" s="3" t="s">
        <v>261</v>
      </c>
      <c r="E251" s="4"/>
    </row>
    <row r="252" spans="1:5" ht="24.75" customHeight="1">
      <c r="A252" s="4">
        <v>250</v>
      </c>
      <c r="B252" s="3" t="str">
        <f>"吴育大"</f>
        <v>吴育大</v>
      </c>
      <c r="C252" s="3" t="s">
        <v>221</v>
      </c>
      <c r="D252" s="3" t="s">
        <v>262</v>
      </c>
      <c r="E252" s="4"/>
    </row>
    <row r="253" spans="1:5" ht="24.75" customHeight="1">
      <c r="A253" s="4">
        <v>251</v>
      </c>
      <c r="B253" s="3" t="str">
        <f>"符昀"</f>
        <v>符昀</v>
      </c>
      <c r="C253" s="3" t="s">
        <v>221</v>
      </c>
      <c r="D253" s="3" t="s">
        <v>263</v>
      </c>
      <c r="E253" s="4"/>
    </row>
    <row r="254" spans="1:5" ht="24.75" customHeight="1">
      <c r="A254" s="4">
        <v>252</v>
      </c>
      <c r="B254" s="3" t="str">
        <f>"钟秀卓"</f>
        <v>钟秀卓</v>
      </c>
      <c r="C254" s="3" t="s">
        <v>221</v>
      </c>
      <c r="D254" s="3" t="s">
        <v>264</v>
      </c>
      <c r="E254" s="4"/>
    </row>
    <row r="255" spans="1:5" ht="24.75" customHeight="1">
      <c r="A255" s="4">
        <v>253</v>
      </c>
      <c r="B255" s="3" t="str">
        <f>"李佳颖"</f>
        <v>李佳颖</v>
      </c>
      <c r="C255" s="3" t="s">
        <v>221</v>
      </c>
      <c r="D255" s="3" t="s">
        <v>265</v>
      </c>
      <c r="E255" s="4"/>
    </row>
    <row r="256" spans="1:5" ht="24.75" customHeight="1">
      <c r="A256" s="4">
        <v>254</v>
      </c>
      <c r="B256" s="3" t="str">
        <f>"魏子涵"</f>
        <v>魏子涵</v>
      </c>
      <c r="C256" s="3" t="s">
        <v>266</v>
      </c>
      <c r="D256" s="3" t="s">
        <v>267</v>
      </c>
      <c r="E256" s="4"/>
    </row>
    <row r="257" spans="1:5" ht="24.75" customHeight="1">
      <c r="A257" s="4">
        <v>255</v>
      </c>
      <c r="B257" s="3" t="str">
        <f>"费梦婧婕"</f>
        <v>费梦婧婕</v>
      </c>
      <c r="C257" s="3" t="s">
        <v>266</v>
      </c>
      <c r="D257" s="3" t="s">
        <v>268</v>
      </c>
      <c r="E257" s="4"/>
    </row>
    <row r="258" spans="1:5" ht="24.75" customHeight="1">
      <c r="A258" s="4">
        <v>256</v>
      </c>
      <c r="B258" s="3" t="str">
        <f>"王梦楠"</f>
        <v>王梦楠</v>
      </c>
      <c r="C258" s="3" t="s">
        <v>266</v>
      </c>
      <c r="D258" s="3" t="s">
        <v>269</v>
      </c>
      <c r="E258" s="4"/>
    </row>
    <row r="259" spans="1:5" ht="24.75" customHeight="1">
      <c r="A259" s="4">
        <v>257</v>
      </c>
      <c r="B259" s="3" t="str">
        <f>"张琳悦"</f>
        <v>张琳悦</v>
      </c>
      <c r="C259" s="3" t="s">
        <v>266</v>
      </c>
      <c r="D259" s="3" t="s">
        <v>270</v>
      </c>
      <c r="E259" s="4"/>
    </row>
    <row r="260" spans="1:5" ht="24.75" customHeight="1">
      <c r="A260" s="4">
        <v>258</v>
      </c>
      <c r="B260" s="3" t="str">
        <f>"王康蕃"</f>
        <v>王康蕃</v>
      </c>
      <c r="C260" s="3" t="s">
        <v>266</v>
      </c>
      <c r="D260" s="3" t="s">
        <v>271</v>
      </c>
      <c r="E260" s="4"/>
    </row>
    <row r="261" spans="1:5" ht="24.75" customHeight="1">
      <c r="A261" s="4">
        <v>259</v>
      </c>
      <c r="B261" s="3" t="str">
        <f>"张丽圆"</f>
        <v>张丽圆</v>
      </c>
      <c r="C261" s="3" t="s">
        <v>266</v>
      </c>
      <c r="D261" s="3" t="s">
        <v>272</v>
      </c>
      <c r="E261" s="4"/>
    </row>
    <row r="262" spans="1:5" ht="24.75" customHeight="1">
      <c r="A262" s="4">
        <v>260</v>
      </c>
      <c r="B262" s="3" t="str">
        <f>"吴宏裕"</f>
        <v>吴宏裕</v>
      </c>
      <c r="C262" s="3" t="s">
        <v>266</v>
      </c>
      <c r="D262" s="3" t="s">
        <v>273</v>
      </c>
      <c r="E262" s="4"/>
    </row>
    <row r="263" spans="1:5" ht="24.75" customHeight="1">
      <c r="A263" s="4">
        <v>261</v>
      </c>
      <c r="B263" s="3" t="str">
        <f>"訾洋"</f>
        <v>訾洋</v>
      </c>
      <c r="C263" s="3" t="s">
        <v>266</v>
      </c>
      <c r="D263" s="3" t="s">
        <v>274</v>
      </c>
      <c r="E263" s="4"/>
    </row>
    <row r="264" spans="1:5" ht="24.75" customHeight="1">
      <c r="A264" s="4">
        <v>262</v>
      </c>
      <c r="B264" s="3" t="str">
        <f>"华岩"</f>
        <v>华岩</v>
      </c>
      <c r="C264" s="3" t="s">
        <v>266</v>
      </c>
      <c r="D264" s="3" t="s">
        <v>275</v>
      </c>
      <c r="E264" s="4"/>
    </row>
    <row r="265" spans="1:5" ht="24.75" customHeight="1">
      <c r="A265" s="4">
        <v>263</v>
      </c>
      <c r="B265" s="3" t="str">
        <f>"曾荟颖"</f>
        <v>曾荟颖</v>
      </c>
      <c r="C265" s="3" t="s">
        <v>266</v>
      </c>
      <c r="D265" s="3" t="s">
        <v>276</v>
      </c>
      <c r="E265" s="4"/>
    </row>
    <row r="266" spans="1:5" ht="24.75" customHeight="1">
      <c r="A266" s="4">
        <v>264</v>
      </c>
      <c r="B266" s="3" t="str">
        <f>"曹珺芸"</f>
        <v>曹珺芸</v>
      </c>
      <c r="C266" s="3" t="s">
        <v>266</v>
      </c>
      <c r="D266" s="3" t="s">
        <v>277</v>
      </c>
      <c r="E266" s="4"/>
    </row>
    <row r="267" spans="1:5" ht="24.75" customHeight="1">
      <c r="A267" s="4">
        <v>265</v>
      </c>
      <c r="B267" s="3" t="str">
        <f>"侯道帆"</f>
        <v>侯道帆</v>
      </c>
      <c r="C267" s="3" t="s">
        <v>266</v>
      </c>
      <c r="D267" s="3" t="s">
        <v>278</v>
      </c>
      <c r="E267" s="4"/>
    </row>
    <row r="268" spans="1:5" ht="24.75" customHeight="1">
      <c r="A268" s="4">
        <v>266</v>
      </c>
      <c r="B268" s="3" t="str">
        <f>"何坚鹍"</f>
        <v>何坚鹍</v>
      </c>
      <c r="C268" s="3" t="s">
        <v>266</v>
      </c>
      <c r="D268" s="3" t="s">
        <v>279</v>
      </c>
      <c r="E268" s="4"/>
    </row>
    <row r="269" spans="1:5" ht="24.75" customHeight="1">
      <c r="A269" s="4">
        <v>267</v>
      </c>
      <c r="B269" s="3" t="str">
        <f>"潘东"</f>
        <v>潘东</v>
      </c>
      <c r="C269" s="3" t="s">
        <v>266</v>
      </c>
      <c r="D269" s="3" t="s">
        <v>280</v>
      </c>
      <c r="E269" s="4"/>
    </row>
    <row r="270" spans="1:5" ht="24.75" customHeight="1">
      <c r="A270" s="4">
        <v>268</v>
      </c>
      <c r="B270" s="3" t="str">
        <f>"黄小欣"</f>
        <v>黄小欣</v>
      </c>
      <c r="C270" s="3" t="s">
        <v>266</v>
      </c>
      <c r="D270" s="3" t="s">
        <v>281</v>
      </c>
      <c r="E270" s="4"/>
    </row>
    <row r="271" spans="1:5" ht="24.75" customHeight="1">
      <c r="A271" s="4">
        <v>269</v>
      </c>
      <c r="B271" s="3" t="str">
        <f>"徐哲正"</f>
        <v>徐哲正</v>
      </c>
      <c r="C271" s="3" t="s">
        <v>266</v>
      </c>
      <c r="D271" s="3" t="s">
        <v>282</v>
      </c>
      <c r="E271" s="4"/>
    </row>
    <row r="272" spans="1:5" ht="24.75" customHeight="1">
      <c r="A272" s="4">
        <v>270</v>
      </c>
      <c r="B272" s="3" t="str">
        <f>"周梦君"</f>
        <v>周梦君</v>
      </c>
      <c r="C272" s="3" t="s">
        <v>266</v>
      </c>
      <c r="D272" s="3" t="s">
        <v>283</v>
      </c>
      <c r="E272" s="4"/>
    </row>
    <row r="273" spans="1:5" ht="24.75" customHeight="1">
      <c r="A273" s="4">
        <v>271</v>
      </c>
      <c r="B273" s="3" t="str">
        <f>"谭小菲"</f>
        <v>谭小菲</v>
      </c>
      <c r="C273" s="3" t="s">
        <v>266</v>
      </c>
      <c r="D273" s="3" t="s">
        <v>284</v>
      </c>
      <c r="E273" s="4"/>
    </row>
    <row r="274" spans="1:5" ht="24.75" customHeight="1">
      <c r="A274" s="4">
        <v>272</v>
      </c>
      <c r="B274" s="3" t="str">
        <f>"白皙"</f>
        <v>白皙</v>
      </c>
      <c r="C274" s="3" t="s">
        <v>266</v>
      </c>
      <c r="D274" s="3" t="s">
        <v>285</v>
      </c>
      <c r="E274" s="4"/>
    </row>
    <row r="275" spans="1:5" ht="24.75" customHeight="1">
      <c r="A275" s="4">
        <v>273</v>
      </c>
      <c r="B275" s="3" t="str">
        <f>"黎惠姗"</f>
        <v>黎惠姗</v>
      </c>
      <c r="C275" s="3" t="s">
        <v>266</v>
      </c>
      <c r="D275" s="3" t="s">
        <v>286</v>
      </c>
      <c r="E275" s="4"/>
    </row>
    <row r="276" spans="1:5" ht="24.75" customHeight="1">
      <c r="A276" s="4">
        <v>274</v>
      </c>
      <c r="B276" s="3" t="str">
        <f>"范子柔"</f>
        <v>范子柔</v>
      </c>
      <c r="C276" s="3" t="s">
        <v>266</v>
      </c>
      <c r="D276" s="3" t="s">
        <v>287</v>
      </c>
      <c r="E276" s="4"/>
    </row>
    <row r="277" spans="1:5" ht="24.75" customHeight="1">
      <c r="A277" s="4">
        <v>275</v>
      </c>
      <c r="B277" s="3" t="str">
        <f>"赵晗舒"</f>
        <v>赵晗舒</v>
      </c>
      <c r="C277" s="3" t="s">
        <v>266</v>
      </c>
      <c r="D277" s="3" t="s">
        <v>288</v>
      </c>
      <c r="E277" s="4"/>
    </row>
    <row r="278" spans="1:5" ht="24.75" customHeight="1">
      <c r="A278" s="4">
        <v>276</v>
      </c>
      <c r="B278" s="3" t="str">
        <f>"金梦"</f>
        <v>金梦</v>
      </c>
      <c r="C278" s="3" t="s">
        <v>266</v>
      </c>
      <c r="D278" s="3" t="s">
        <v>289</v>
      </c>
      <c r="E278" s="4"/>
    </row>
    <row r="279" spans="1:5" ht="24.75" customHeight="1">
      <c r="A279" s="4">
        <v>277</v>
      </c>
      <c r="B279" s="3" t="str">
        <f>"张丹琪"</f>
        <v>张丹琪</v>
      </c>
      <c r="C279" s="3" t="s">
        <v>266</v>
      </c>
      <c r="D279" s="3" t="s">
        <v>290</v>
      </c>
      <c r="E279" s="4"/>
    </row>
    <row r="280" spans="1:5" ht="24.75" customHeight="1">
      <c r="A280" s="4">
        <v>278</v>
      </c>
      <c r="B280" s="3" t="str">
        <f>"曾庆华"</f>
        <v>曾庆华</v>
      </c>
      <c r="C280" s="3" t="s">
        <v>266</v>
      </c>
      <c r="D280" s="3" t="s">
        <v>291</v>
      </c>
      <c r="E280" s="4"/>
    </row>
    <row r="281" spans="1:5" ht="24.75" customHeight="1">
      <c r="A281" s="4">
        <v>279</v>
      </c>
      <c r="B281" s="3" t="str">
        <f>"谷雨"</f>
        <v>谷雨</v>
      </c>
      <c r="C281" s="3" t="s">
        <v>266</v>
      </c>
      <c r="D281" s="3" t="s">
        <v>292</v>
      </c>
      <c r="E281" s="4"/>
    </row>
    <row r="282" spans="1:5" ht="24.75" customHeight="1">
      <c r="A282" s="4">
        <v>280</v>
      </c>
      <c r="B282" s="3" t="str">
        <f>"陈舒蕊"</f>
        <v>陈舒蕊</v>
      </c>
      <c r="C282" s="3" t="s">
        <v>266</v>
      </c>
      <c r="D282" s="3" t="s">
        <v>293</v>
      </c>
      <c r="E282" s="4"/>
    </row>
    <row r="283" spans="1:5" ht="24.75" customHeight="1">
      <c r="A283" s="4">
        <v>281</v>
      </c>
      <c r="B283" s="3" t="str">
        <f>"安古玲"</f>
        <v>安古玲</v>
      </c>
      <c r="C283" s="3" t="s">
        <v>266</v>
      </c>
      <c r="D283" s="3" t="s">
        <v>294</v>
      </c>
      <c r="E283" s="4"/>
    </row>
    <row r="284" spans="1:5" ht="24.75" customHeight="1">
      <c r="A284" s="4">
        <v>282</v>
      </c>
      <c r="B284" s="3" t="str">
        <f>"常开"</f>
        <v>常开</v>
      </c>
      <c r="C284" s="3" t="s">
        <v>266</v>
      </c>
      <c r="D284" s="3" t="s">
        <v>295</v>
      </c>
      <c r="E284" s="4"/>
    </row>
    <row r="285" spans="1:5" ht="24.75" customHeight="1">
      <c r="A285" s="4">
        <v>283</v>
      </c>
      <c r="B285" s="3" t="str">
        <f>"张若澍"</f>
        <v>张若澍</v>
      </c>
      <c r="C285" s="3" t="s">
        <v>266</v>
      </c>
      <c r="D285" s="3" t="s">
        <v>296</v>
      </c>
      <c r="E285" s="4"/>
    </row>
    <row r="286" spans="1:5" ht="24.75" customHeight="1">
      <c r="A286" s="4">
        <v>284</v>
      </c>
      <c r="B286" s="3" t="str">
        <f>"李奋承"</f>
        <v>李奋承</v>
      </c>
      <c r="C286" s="3" t="s">
        <v>266</v>
      </c>
      <c r="D286" s="3" t="s">
        <v>297</v>
      </c>
      <c r="E286" s="4"/>
    </row>
    <row r="287" spans="1:5" ht="24.75" customHeight="1">
      <c r="A287" s="4">
        <v>285</v>
      </c>
      <c r="B287" s="3" t="str">
        <f>"史航"</f>
        <v>史航</v>
      </c>
      <c r="C287" s="3" t="s">
        <v>266</v>
      </c>
      <c r="D287" s="3" t="s">
        <v>298</v>
      </c>
      <c r="E287" s="4"/>
    </row>
    <row r="288" spans="1:5" ht="24.75" customHeight="1">
      <c r="A288" s="4">
        <v>286</v>
      </c>
      <c r="B288" s="3" t="str">
        <f>"吉香平"</f>
        <v>吉香平</v>
      </c>
      <c r="C288" s="3" t="s">
        <v>266</v>
      </c>
      <c r="D288" s="3" t="s">
        <v>299</v>
      </c>
      <c r="E288" s="4"/>
    </row>
    <row r="289" spans="1:5" ht="24.75" customHeight="1">
      <c r="A289" s="4">
        <v>287</v>
      </c>
      <c r="B289" s="3" t="str">
        <f>"任雪珂"</f>
        <v>任雪珂</v>
      </c>
      <c r="C289" s="3" t="s">
        <v>266</v>
      </c>
      <c r="D289" s="3" t="s">
        <v>300</v>
      </c>
      <c r="E289" s="4"/>
    </row>
    <row r="290" spans="1:5" ht="24.75" customHeight="1">
      <c r="A290" s="4">
        <v>288</v>
      </c>
      <c r="B290" s="3" t="str">
        <f>"黎晓琳"</f>
        <v>黎晓琳</v>
      </c>
      <c r="C290" s="3" t="s">
        <v>266</v>
      </c>
      <c r="D290" s="3" t="s">
        <v>301</v>
      </c>
      <c r="E290" s="4"/>
    </row>
    <row r="291" spans="1:5" ht="24.75" customHeight="1">
      <c r="A291" s="4">
        <v>289</v>
      </c>
      <c r="B291" s="3" t="str">
        <f>"林先云"</f>
        <v>林先云</v>
      </c>
      <c r="C291" s="3" t="s">
        <v>266</v>
      </c>
      <c r="D291" s="3" t="s">
        <v>302</v>
      </c>
      <c r="E291" s="4"/>
    </row>
    <row r="292" spans="1:5" ht="24.75" customHeight="1">
      <c r="A292" s="4">
        <v>290</v>
      </c>
      <c r="B292" s="3" t="str">
        <f>"陈冠延"</f>
        <v>陈冠延</v>
      </c>
      <c r="C292" s="3" t="s">
        <v>266</v>
      </c>
      <c r="D292" s="3" t="s">
        <v>303</v>
      </c>
      <c r="E292" s="4"/>
    </row>
    <row r="293" spans="1:5" ht="24.75" customHeight="1">
      <c r="A293" s="4">
        <v>291</v>
      </c>
      <c r="B293" s="3" t="str">
        <f>"王丽艳"</f>
        <v>王丽艳</v>
      </c>
      <c r="C293" s="3" t="s">
        <v>266</v>
      </c>
      <c r="D293" s="3" t="s">
        <v>304</v>
      </c>
      <c r="E293" s="4"/>
    </row>
    <row r="294" spans="1:5" ht="24.75" customHeight="1">
      <c r="A294" s="4">
        <v>292</v>
      </c>
      <c r="B294" s="3" t="str">
        <f>"石永婕"</f>
        <v>石永婕</v>
      </c>
      <c r="C294" s="3" t="s">
        <v>266</v>
      </c>
      <c r="D294" s="3" t="s">
        <v>305</v>
      </c>
      <c r="E294" s="4"/>
    </row>
    <row r="295" spans="1:5" ht="24.75" customHeight="1">
      <c r="A295" s="4">
        <v>293</v>
      </c>
      <c r="B295" s="3" t="str">
        <f>"高琦"</f>
        <v>高琦</v>
      </c>
      <c r="C295" s="3" t="s">
        <v>266</v>
      </c>
      <c r="D295" s="3" t="s">
        <v>306</v>
      </c>
      <c r="E295" s="4"/>
    </row>
    <row r="296" spans="1:5" ht="24.75" customHeight="1">
      <c r="A296" s="4">
        <v>294</v>
      </c>
      <c r="B296" s="3" t="str">
        <f>"戴云鹏"</f>
        <v>戴云鹏</v>
      </c>
      <c r="C296" s="3" t="s">
        <v>266</v>
      </c>
      <c r="D296" s="3" t="s">
        <v>307</v>
      </c>
      <c r="E296" s="4"/>
    </row>
    <row r="297" spans="1:5" ht="24.75" customHeight="1">
      <c r="A297" s="4">
        <v>295</v>
      </c>
      <c r="B297" s="3" t="str">
        <f>"李颖"</f>
        <v>李颖</v>
      </c>
      <c r="C297" s="3" t="s">
        <v>266</v>
      </c>
      <c r="D297" s="3" t="s">
        <v>308</v>
      </c>
      <c r="E297" s="4"/>
    </row>
    <row r="298" spans="1:5" ht="24.75" customHeight="1">
      <c r="A298" s="4">
        <v>296</v>
      </c>
      <c r="B298" s="3" t="str">
        <f>"李惠青"</f>
        <v>李惠青</v>
      </c>
      <c r="C298" s="3" t="s">
        <v>266</v>
      </c>
      <c r="D298" s="3" t="s">
        <v>309</v>
      </c>
      <c r="E298" s="4"/>
    </row>
    <row r="299" spans="1:5" ht="24.75" customHeight="1">
      <c r="A299" s="4">
        <v>297</v>
      </c>
      <c r="B299" s="3" t="str">
        <f>"陈含德"</f>
        <v>陈含德</v>
      </c>
      <c r="C299" s="3" t="s">
        <v>266</v>
      </c>
      <c r="D299" s="3" t="s">
        <v>310</v>
      </c>
      <c r="E299" s="4"/>
    </row>
    <row r="300" spans="1:5" ht="24.75" customHeight="1">
      <c r="A300" s="4">
        <v>298</v>
      </c>
      <c r="B300" s="3" t="str">
        <f>"郭宏宇"</f>
        <v>郭宏宇</v>
      </c>
      <c r="C300" s="3" t="s">
        <v>266</v>
      </c>
      <c r="D300" s="3" t="s">
        <v>311</v>
      </c>
      <c r="E300" s="4"/>
    </row>
    <row r="301" spans="1:5" ht="24.75" customHeight="1">
      <c r="A301" s="4">
        <v>299</v>
      </c>
      <c r="B301" s="3" t="str">
        <f>"许樱潇"</f>
        <v>许樱潇</v>
      </c>
      <c r="C301" s="3" t="s">
        <v>266</v>
      </c>
      <c r="D301" s="3" t="s">
        <v>312</v>
      </c>
      <c r="E301" s="4"/>
    </row>
    <row r="302" spans="1:5" ht="24.75" customHeight="1">
      <c r="A302" s="4">
        <v>300</v>
      </c>
      <c r="B302" s="3" t="str">
        <f>"冯浩怀"</f>
        <v>冯浩怀</v>
      </c>
      <c r="C302" s="3" t="s">
        <v>266</v>
      </c>
      <c r="D302" s="3" t="s">
        <v>313</v>
      </c>
      <c r="E302" s="4"/>
    </row>
    <row r="303" spans="1:5" ht="24.75" customHeight="1">
      <c r="A303" s="4">
        <v>301</v>
      </c>
      <c r="B303" s="3" t="str">
        <f>"高彬涵"</f>
        <v>高彬涵</v>
      </c>
      <c r="C303" s="3" t="s">
        <v>266</v>
      </c>
      <c r="D303" s="3" t="s">
        <v>314</v>
      </c>
      <c r="E303" s="4"/>
    </row>
    <row r="304" spans="1:5" ht="24.75" customHeight="1">
      <c r="A304" s="4">
        <v>302</v>
      </c>
      <c r="B304" s="3" t="str">
        <f>"陈春羽"</f>
        <v>陈春羽</v>
      </c>
      <c r="C304" s="3" t="s">
        <v>266</v>
      </c>
      <c r="D304" s="3" t="s">
        <v>315</v>
      </c>
      <c r="E304" s="4"/>
    </row>
    <row r="305" spans="1:5" ht="24.75" customHeight="1">
      <c r="A305" s="4">
        <v>303</v>
      </c>
      <c r="B305" s="3" t="str">
        <f>"张茜雯"</f>
        <v>张茜雯</v>
      </c>
      <c r="C305" s="3" t="s">
        <v>266</v>
      </c>
      <c r="D305" s="3" t="s">
        <v>316</v>
      </c>
      <c r="E305" s="4"/>
    </row>
    <row r="306" spans="1:5" ht="24.75" customHeight="1">
      <c r="A306" s="4">
        <v>304</v>
      </c>
      <c r="B306" s="3" t="str">
        <f>"杨心沁"</f>
        <v>杨心沁</v>
      </c>
      <c r="C306" s="3" t="s">
        <v>266</v>
      </c>
      <c r="D306" s="3" t="s">
        <v>317</v>
      </c>
      <c r="E306" s="4"/>
    </row>
    <row r="307" spans="1:5" ht="24.75" customHeight="1">
      <c r="A307" s="4">
        <v>305</v>
      </c>
      <c r="B307" s="3" t="str">
        <f>"苏映瞳"</f>
        <v>苏映瞳</v>
      </c>
      <c r="C307" s="3" t="s">
        <v>318</v>
      </c>
      <c r="D307" s="3" t="s">
        <v>319</v>
      </c>
      <c r="E307" s="4"/>
    </row>
    <row r="308" spans="1:5" ht="24.75" customHeight="1">
      <c r="A308" s="4">
        <v>306</v>
      </c>
      <c r="B308" s="3" t="str">
        <f>"崔泽茹"</f>
        <v>崔泽茹</v>
      </c>
      <c r="C308" s="3" t="s">
        <v>318</v>
      </c>
      <c r="D308" s="3" t="s">
        <v>320</v>
      </c>
      <c r="E308" s="4"/>
    </row>
    <row r="309" spans="1:5" ht="24.75" customHeight="1">
      <c r="A309" s="4">
        <v>307</v>
      </c>
      <c r="B309" s="3" t="str">
        <f>"韩思琪"</f>
        <v>韩思琪</v>
      </c>
      <c r="C309" s="3" t="s">
        <v>318</v>
      </c>
      <c r="D309" s="3" t="s">
        <v>321</v>
      </c>
      <c r="E309" s="4"/>
    </row>
    <row r="310" spans="1:5" ht="24.75" customHeight="1">
      <c r="A310" s="4">
        <v>308</v>
      </c>
      <c r="B310" s="3" t="str">
        <f>"林雨琦"</f>
        <v>林雨琦</v>
      </c>
      <c r="C310" s="3" t="s">
        <v>318</v>
      </c>
      <c r="D310" s="3" t="s">
        <v>322</v>
      </c>
      <c r="E310" s="4"/>
    </row>
    <row r="311" spans="1:5" ht="24.75" customHeight="1">
      <c r="A311" s="4">
        <v>309</v>
      </c>
      <c r="B311" s="3" t="str">
        <f>"吴青青"</f>
        <v>吴青青</v>
      </c>
      <c r="C311" s="3" t="s">
        <v>318</v>
      </c>
      <c r="D311" s="3" t="s">
        <v>323</v>
      </c>
      <c r="E311" s="4"/>
    </row>
    <row r="312" spans="1:5" ht="24.75" customHeight="1">
      <c r="A312" s="4">
        <v>310</v>
      </c>
      <c r="B312" s="3" t="str">
        <f>"彭恩翔"</f>
        <v>彭恩翔</v>
      </c>
      <c r="C312" s="3" t="s">
        <v>318</v>
      </c>
      <c r="D312" s="3" t="s">
        <v>324</v>
      </c>
      <c r="E312" s="4"/>
    </row>
    <row r="313" spans="1:5" ht="24.75" customHeight="1">
      <c r="A313" s="4">
        <v>311</v>
      </c>
      <c r="B313" s="3" t="str">
        <f>"黄奕婕"</f>
        <v>黄奕婕</v>
      </c>
      <c r="C313" s="3" t="s">
        <v>318</v>
      </c>
      <c r="D313" s="3" t="s">
        <v>325</v>
      </c>
      <c r="E313" s="4"/>
    </row>
    <row r="314" spans="1:5" ht="24.75" customHeight="1">
      <c r="A314" s="4">
        <v>312</v>
      </c>
      <c r="B314" s="3" t="str">
        <f>"苏碧霞"</f>
        <v>苏碧霞</v>
      </c>
      <c r="C314" s="3" t="s">
        <v>318</v>
      </c>
      <c r="D314" s="3" t="s">
        <v>326</v>
      </c>
      <c r="E314" s="4"/>
    </row>
    <row r="315" spans="1:5" ht="24.75" customHeight="1">
      <c r="A315" s="4">
        <v>313</v>
      </c>
      <c r="B315" s="3" t="str">
        <f>"符裕"</f>
        <v>符裕</v>
      </c>
      <c r="C315" s="3" t="s">
        <v>327</v>
      </c>
      <c r="D315" s="3" t="s">
        <v>328</v>
      </c>
      <c r="E315" s="4"/>
    </row>
    <row r="316" spans="1:5" ht="24.75" customHeight="1">
      <c r="A316" s="4">
        <v>314</v>
      </c>
      <c r="B316" s="3" t="str">
        <f>"宋缘"</f>
        <v>宋缘</v>
      </c>
      <c r="C316" s="3" t="s">
        <v>327</v>
      </c>
      <c r="D316" s="3" t="s">
        <v>329</v>
      </c>
      <c r="E316" s="4"/>
    </row>
    <row r="317" spans="1:5" ht="24.75" customHeight="1">
      <c r="A317" s="4">
        <v>315</v>
      </c>
      <c r="B317" s="3" t="str">
        <f>"吴坤博"</f>
        <v>吴坤博</v>
      </c>
      <c r="C317" s="3" t="s">
        <v>327</v>
      </c>
      <c r="D317" s="3" t="s">
        <v>330</v>
      </c>
      <c r="E317" s="4"/>
    </row>
    <row r="318" spans="1:5" ht="24.75" customHeight="1">
      <c r="A318" s="4">
        <v>316</v>
      </c>
      <c r="B318" s="3" t="str">
        <f>"曾园洁"</f>
        <v>曾园洁</v>
      </c>
      <c r="C318" s="3" t="s">
        <v>327</v>
      </c>
      <c r="D318" s="3" t="s">
        <v>331</v>
      </c>
      <c r="E318" s="4"/>
    </row>
    <row r="319" spans="1:5" ht="24.75" customHeight="1">
      <c r="A319" s="4">
        <v>317</v>
      </c>
      <c r="B319" s="3" t="str">
        <f>"黄谋福"</f>
        <v>黄谋福</v>
      </c>
      <c r="C319" s="3" t="s">
        <v>327</v>
      </c>
      <c r="D319" s="3" t="s">
        <v>332</v>
      </c>
      <c r="E319" s="4"/>
    </row>
    <row r="320" spans="1:5" ht="24.75" customHeight="1">
      <c r="A320" s="4">
        <v>318</v>
      </c>
      <c r="B320" s="3" t="str">
        <f>"莫明钦"</f>
        <v>莫明钦</v>
      </c>
      <c r="C320" s="3" t="s">
        <v>327</v>
      </c>
      <c r="D320" s="3" t="s">
        <v>333</v>
      </c>
      <c r="E320" s="4"/>
    </row>
    <row r="321" spans="1:5" ht="24.75" customHeight="1">
      <c r="A321" s="4">
        <v>319</v>
      </c>
      <c r="B321" s="3" t="str">
        <f>"裴名相"</f>
        <v>裴名相</v>
      </c>
      <c r="C321" s="3" t="s">
        <v>327</v>
      </c>
      <c r="D321" s="3" t="s">
        <v>334</v>
      </c>
      <c r="E321" s="4"/>
    </row>
    <row r="322" spans="1:5" ht="24.75" customHeight="1">
      <c r="A322" s="4">
        <v>320</v>
      </c>
      <c r="B322" s="3" t="str">
        <f>"吴育"</f>
        <v>吴育</v>
      </c>
      <c r="C322" s="3" t="s">
        <v>327</v>
      </c>
      <c r="D322" s="3" t="s">
        <v>335</v>
      </c>
      <c r="E322" s="4"/>
    </row>
    <row r="323" spans="1:5" ht="24.75" customHeight="1">
      <c r="A323" s="4">
        <v>321</v>
      </c>
      <c r="B323" s="3" t="str">
        <f>"杨婷婷"</f>
        <v>杨婷婷</v>
      </c>
      <c r="C323" s="3" t="s">
        <v>336</v>
      </c>
      <c r="D323" s="3" t="s">
        <v>337</v>
      </c>
      <c r="E323" s="4"/>
    </row>
    <row r="324" spans="1:5" ht="24.75" customHeight="1">
      <c r="A324" s="4">
        <v>322</v>
      </c>
      <c r="B324" s="3" t="str">
        <f>"黄星云"</f>
        <v>黄星云</v>
      </c>
      <c r="C324" s="3" t="s">
        <v>336</v>
      </c>
      <c r="D324" s="3" t="s">
        <v>338</v>
      </c>
      <c r="E324" s="4"/>
    </row>
    <row r="325" spans="1:5" ht="24.75" customHeight="1">
      <c r="A325" s="4">
        <v>323</v>
      </c>
      <c r="B325" s="3" t="str">
        <f>"韩雯"</f>
        <v>韩雯</v>
      </c>
      <c r="C325" s="3" t="s">
        <v>336</v>
      </c>
      <c r="D325" s="3" t="s">
        <v>339</v>
      </c>
      <c r="E325" s="4"/>
    </row>
    <row r="326" spans="1:5" ht="24.75" customHeight="1">
      <c r="A326" s="4">
        <v>324</v>
      </c>
      <c r="B326" s="3" t="str">
        <f>"颜苓芹"</f>
        <v>颜苓芹</v>
      </c>
      <c r="C326" s="3" t="s">
        <v>336</v>
      </c>
      <c r="D326" s="3" t="s">
        <v>340</v>
      </c>
      <c r="E326" s="4"/>
    </row>
    <row r="327" spans="1:5" ht="24.75" customHeight="1">
      <c r="A327" s="4">
        <v>325</v>
      </c>
      <c r="B327" s="3" t="str">
        <f>"王小丽"</f>
        <v>王小丽</v>
      </c>
      <c r="C327" s="3" t="s">
        <v>336</v>
      </c>
      <c r="D327" s="3" t="s">
        <v>341</v>
      </c>
      <c r="E327" s="4"/>
    </row>
    <row r="328" spans="1:5" ht="24.75" customHeight="1">
      <c r="A328" s="4">
        <v>326</v>
      </c>
      <c r="B328" s="3" t="str">
        <f>"何小挺"</f>
        <v>何小挺</v>
      </c>
      <c r="C328" s="3" t="s">
        <v>336</v>
      </c>
      <c r="D328" s="3" t="s">
        <v>342</v>
      </c>
      <c r="E328" s="4"/>
    </row>
    <row r="329" spans="1:5" ht="24.75" customHeight="1">
      <c r="A329" s="4">
        <v>327</v>
      </c>
      <c r="B329" s="3" t="str">
        <f>"黄海婷"</f>
        <v>黄海婷</v>
      </c>
      <c r="C329" s="3" t="s">
        <v>336</v>
      </c>
      <c r="D329" s="3" t="s">
        <v>343</v>
      </c>
      <c r="E329" s="4"/>
    </row>
    <row r="330" spans="1:5" ht="24.75" customHeight="1">
      <c r="A330" s="4">
        <v>328</v>
      </c>
      <c r="B330" s="3" t="str">
        <f>"张亚琼"</f>
        <v>张亚琼</v>
      </c>
      <c r="C330" s="3" t="s">
        <v>336</v>
      </c>
      <c r="D330" s="3" t="s">
        <v>344</v>
      </c>
      <c r="E330" s="4"/>
    </row>
    <row r="331" spans="1:5" ht="24.75" customHeight="1">
      <c r="A331" s="4">
        <v>329</v>
      </c>
      <c r="B331" s="3" t="str">
        <f>"曾小玉"</f>
        <v>曾小玉</v>
      </c>
      <c r="C331" s="3" t="s">
        <v>336</v>
      </c>
      <c r="D331" s="3" t="s">
        <v>345</v>
      </c>
      <c r="E331" s="4"/>
    </row>
    <row r="332" spans="1:5" ht="24.75" customHeight="1">
      <c r="A332" s="4">
        <v>330</v>
      </c>
      <c r="B332" s="3" t="str">
        <f>"王少英"</f>
        <v>王少英</v>
      </c>
      <c r="C332" s="3" t="s">
        <v>336</v>
      </c>
      <c r="D332" s="3" t="s">
        <v>346</v>
      </c>
      <c r="E332" s="4"/>
    </row>
    <row r="333" spans="1:5" ht="24.75" customHeight="1">
      <c r="A333" s="4">
        <v>331</v>
      </c>
      <c r="B333" s="3" t="str">
        <f>"周辛新"</f>
        <v>周辛新</v>
      </c>
      <c r="C333" s="3" t="s">
        <v>336</v>
      </c>
      <c r="D333" s="3" t="s">
        <v>347</v>
      </c>
      <c r="E333" s="4"/>
    </row>
    <row r="334" spans="1:5" ht="24.75" customHeight="1">
      <c r="A334" s="4">
        <v>332</v>
      </c>
      <c r="B334" s="3" t="str">
        <f>"吴慧"</f>
        <v>吴慧</v>
      </c>
      <c r="C334" s="3" t="s">
        <v>336</v>
      </c>
      <c r="D334" s="3" t="s">
        <v>348</v>
      </c>
      <c r="E334" s="4"/>
    </row>
    <row r="335" spans="1:5" ht="24.75" customHeight="1">
      <c r="A335" s="4">
        <v>333</v>
      </c>
      <c r="B335" s="3" t="str">
        <f>"柯壁珊"</f>
        <v>柯壁珊</v>
      </c>
      <c r="C335" s="3" t="s">
        <v>336</v>
      </c>
      <c r="D335" s="3" t="s">
        <v>349</v>
      </c>
      <c r="E335" s="4"/>
    </row>
    <row r="336" spans="1:5" ht="24.75" customHeight="1">
      <c r="A336" s="4">
        <v>334</v>
      </c>
      <c r="B336" s="3" t="str">
        <f>"林保艺"</f>
        <v>林保艺</v>
      </c>
      <c r="C336" s="3" t="s">
        <v>350</v>
      </c>
      <c r="D336" s="3" t="s">
        <v>351</v>
      </c>
      <c r="E336" s="4"/>
    </row>
    <row r="337" spans="1:5" ht="24.75" customHeight="1">
      <c r="A337" s="4">
        <v>335</v>
      </c>
      <c r="B337" s="3" t="str">
        <f>"牛吉星"</f>
        <v>牛吉星</v>
      </c>
      <c r="C337" s="3" t="s">
        <v>350</v>
      </c>
      <c r="D337" s="3" t="s">
        <v>352</v>
      </c>
      <c r="E337" s="4"/>
    </row>
    <row r="338" spans="1:5" ht="24.75" customHeight="1">
      <c r="A338" s="4">
        <v>336</v>
      </c>
      <c r="B338" s="3" t="str">
        <f>"张天东"</f>
        <v>张天东</v>
      </c>
      <c r="C338" s="3" t="s">
        <v>350</v>
      </c>
      <c r="D338" s="3" t="s">
        <v>353</v>
      </c>
      <c r="E338" s="4"/>
    </row>
    <row r="339" spans="1:5" ht="24.75" customHeight="1">
      <c r="A339" s="4">
        <v>337</v>
      </c>
      <c r="B339" s="3" t="str">
        <f>"符再道"</f>
        <v>符再道</v>
      </c>
      <c r="C339" s="3" t="s">
        <v>350</v>
      </c>
      <c r="D339" s="3" t="s">
        <v>354</v>
      </c>
      <c r="E339" s="4"/>
    </row>
    <row r="340" spans="1:5" ht="24.75" customHeight="1">
      <c r="A340" s="4">
        <v>338</v>
      </c>
      <c r="B340" s="3" t="str">
        <f>"吴挺翔"</f>
        <v>吴挺翔</v>
      </c>
      <c r="C340" s="3" t="s">
        <v>350</v>
      </c>
      <c r="D340" s="3" t="s">
        <v>355</v>
      </c>
      <c r="E340" s="4"/>
    </row>
    <row r="341" spans="1:5" ht="24.75" customHeight="1">
      <c r="A341" s="4">
        <v>339</v>
      </c>
      <c r="B341" s="3" t="str">
        <f>"林道壮"</f>
        <v>林道壮</v>
      </c>
      <c r="C341" s="3" t="s">
        <v>350</v>
      </c>
      <c r="D341" s="3" t="s">
        <v>356</v>
      </c>
      <c r="E341" s="4"/>
    </row>
    <row r="342" spans="1:5" ht="24.75" customHeight="1">
      <c r="A342" s="4">
        <v>340</v>
      </c>
      <c r="B342" s="3" t="str">
        <f>"朱芳泰"</f>
        <v>朱芳泰</v>
      </c>
      <c r="C342" s="3" t="s">
        <v>350</v>
      </c>
      <c r="D342" s="3" t="s">
        <v>357</v>
      </c>
      <c r="E342" s="4"/>
    </row>
    <row r="343" spans="1:5" ht="24.75" customHeight="1">
      <c r="A343" s="4">
        <v>341</v>
      </c>
      <c r="B343" s="3" t="str">
        <f>"林师锐"</f>
        <v>林师锐</v>
      </c>
      <c r="C343" s="3" t="s">
        <v>350</v>
      </c>
      <c r="D343" s="3" t="s">
        <v>358</v>
      </c>
      <c r="E343" s="4"/>
    </row>
    <row r="344" spans="1:5" ht="24.75" customHeight="1">
      <c r="A344" s="4">
        <v>342</v>
      </c>
      <c r="B344" s="3" t="str">
        <f>"吉斯汉"</f>
        <v>吉斯汉</v>
      </c>
      <c r="C344" s="3" t="s">
        <v>350</v>
      </c>
      <c r="D344" s="3" t="s">
        <v>359</v>
      </c>
      <c r="E344" s="4"/>
    </row>
    <row r="345" spans="1:5" ht="24.75" customHeight="1">
      <c r="A345" s="4">
        <v>343</v>
      </c>
      <c r="B345" s="3" t="str">
        <f>"李开创"</f>
        <v>李开创</v>
      </c>
      <c r="C345" s="3" t="s">
        <v>350</v>
      </c>
      <c r="D345" s="3" t="s">
        <v>202</v>
      </c>
      <c r="E345" s="4"/>
    </row>
    <row r="346" spans="1:5" ht="24.75" customHeight="1">
      <c r="A346" s="4">
        <v>344</v>
      </c>
      <c r="B346" s="3" t="str">
        <f>"梁崇保"</f>
        <v>梁崇保</v>
      </c>
      <c r="C346" s="3" t="s">
        <v>350</v>
      </c>
      <c r="D346" s="3" t="s">
        <v>360</v>
      </c>
      <c r="E346" s="4"/>
    </row>
    <row r="347" spans="1:5" ht="24.75" customHeight="1">
      <c r="A347" s="4">
        <v>345</v>
      </c>
      <c r="B347" s="3" t="str">
        <f>"欧开腾"</f>
        <v>欧开腾</v>
      </c>
      <c r="C347" s="3" t="s">
        <v>350</v>
      </c>
      <c r="D347" s="3" t="s">
        <v>361</v>
      </c>
      <c r="E347" s="4"/>
    </row>
    <row r="348" spans="1:5" ht="24.75" customHeight="1">
      <c r="A348" s="4">
        <v>346</v>
      </c>
      <c r="B348" s="3" t="str">
        <f>"孔施海"</f>
        <v>孔施海</v>
      </c>
      <c r="C348" s="3" t="s">
        <v>350</v>
      </c>
      <c r="D348" s="3" t="s">
        <v>362</v>
      </c>
      <c r="E348" s="4"/>
    </row>
    <row r="349" spans="1:5" ht="24.75" customHeight="1">
      <c r="A349" s="4">
        <v>347</v>
      </c>
      <c r="B349" s="3" t="str">
        <f>"温训荃"</f>
        <v>温训荃</v>
      </c>
      <c r="C349" s="3" t="s">
        <v>350</v>
      </c>
      <c r="D349" s="3" t="s">
        <v>363</v>
      </c>
      <c r="E349" s="4"/>
    </row>
    <row r="350" spans="1:5" ht="24.75" customHeight="1">
      <c r="A350" s="4">
        <v>348</v>
      </c>
      <c r="B350" s="3" t="str">
        <f>"钟永霏"</f>
        <v>钟永霏</v>
      </c>
      <c r="C350" s="3" t="s">
        <v>350</v>
      </c>
      <c r="D350" s="3" t="s">
        <v>364</v>
      </c>
      <c r="E350" s="4"/>
    </row>
    <row r="351" spans="1:5" ht="24.75" customHeight="1">
      <c r="A351" s="4">
        <v>349</v>
      </c>
      <c r="B351" s="3" t="str">
        <f>"彭昌海"</f>
        <v>彭昌海</v>
      </c>
      <c r="C351" s="3" t="s">
        <v>350</v>
      </c>
      <c r="D351" s="3" t="s">
        <v>365</v>
      </c>
      <c r="E351" s="4"/>
    </row>
    <row r="352" spans="1:5" ht="24.75" customHeight="1">
      <c r="A352" s="4">
        <v>350</v>
      </c>
      <c r="B352" s="3" t="str">
        <f>"刘兴博"</f>
        <v>刘兴博</v>
      </c>
      <c r="C352" s="3" t="s">
        <v>350</v>
      </c>
      <c r="D352" s="3" t="s">
        <v>366</v>
      </c>
      <c r="E352" s="4"/>
    </row>
    <row r="353" spans="1:5" ht="24.75" customHeight="1">
      <c r="A353" s="4">
        <v>351</v>
      </c>
      <c r="B353" s="3" t="str">
        <f>"许家顺"</f>
        <v>许家顺</v>
      </c>
      <c r="C353" s="3" t="s">
        <v>350</v>
      </c>
      <c r="D353" s="3" t="s">
        <v>367</v>
      </c>
      <c r="E353" s="4"/>
    </row>
    <row r="354" spans="1:5" ht="24.75" customHeight="1">
      <c r="A354" s="4">
        <v>352</v>
      </c>
      <c r="B354" s="3" t="str">
        <f>"周梦"</f>
        <v>周梦</v>
      </c>
      <c r="C354" s="3" t="s">
        <v>350</v>
      </c>
      <c r="D354" s="3" t="s">
        <v>368</v>
      </c>
      <c r="E354" s="4"/>
    </row>
    <row r="355" spans="1:5" ht="24.75" customHeight="1">
      <c r="A355" s="4">
        <v>353</v>
      </c>
      <c r="B355" s="3" t="str">
        <f>"谷峰"</f>
        <v>谷峰</v>
      </c>
      <c r="C355" s="3" t="s">
        <v>350</v>
      </c>
      <c r="D355" s="3" t="s">
        <v>369</v>
      </c>
      <c r="E355" s="4"/>
    </row>
    <row r="356" spans="1:5" ht="24.75" customHeight="1">
      <c r="A356" s="4">
        <v>354</v>
      </c>
      <c r="B356" s="3" t="str">
        <f>"陈杰新"</f>
        <v>陈杰新</v>
      </c>
      <c r="C356" s="3" t="s">
        <v>350</v>
      </c>
      <c r="D356" s="3" t="s">
        <v>370</v>
      </c>
      <c r="E356" s="4"/>
    </row>
    <row r="357" spans="1:5" ht="24.75" customHeight="1">
      <c r="A357" s="4">
        <v>355</v>
      </c>
      <c r="B357" s="3" t="str">
        <f>"许河"</f>
        <v>许河</v>
      </c>
      <c r="C357" s="3" t="s">
        <v>350</v>
      </c>
      <c r="D357" s="3" t="s">
        <v>371</v>
      </c>
      <c r="E357" s="4"/>
    </row>
    <row r="358" spans="1:5" ht="24.75" customHeight="1">
      <c r="A358" s="4">
        <v>356</v>
      </c>
      <c r="B358" s="3" t="str">
        <f>"屈健祎"</f>
        <v>屈健祎</v>
      </c>
      <c r="C358" s="3" t="s">
        <v>350</v>
      </c>
      <c r="D358" s="3" t="s">
        <v>372</v>
      </c>
      <c r="E358" s="4"/>
    </row>
    <row r="359" spans="1:5" ht="24.75" customHeight="1">
      <c r="A359" s="4">
        <v>357</v>
      </c>
      <c r="B359" s="3" t="str">
        <f>"邢维忠"</f>
        <v>邢维忠</v>
      </c>
      <c r="C359" s="3" t="s">
        <v>350</v>
      </c>
      <c r="D359" s="3" t="s">
        <v>373</v>
      </c>
      <c r="E359" s="4"/>
    </row>
    <row r="360" spans="1:5" ht="24.75" customHeight="1">
      <c r="A360" s="4">
        <v>358</v>
      </c>
      <c r="B360" s="3" t="str">
        <f>"吴坤亨"</f>
        <v>吴坤亨</v>
      </c>
      <c r="C360" s="3" t="s">
        <v>350</v>
      </c>
      <c r="D360" s="3" t="s">
        <v>374</v>
      </c>
      <c r="E360" s="4"/>
    </row>
    <row r="361" spans="1:5" ht="24.75" customHeight="1">
      <c r="A361" s="4">
        <v>359</v>
      </c>
      <c r="B361" s="3" t="str">
        <f>"王秋忠"</f>
        <v>王秋忠</v>
      </c>
      <c r="C361" s="3" t="s">
        <v>350</v>
      </c>
      <c r="D361" s="3" t="s">
        <v>375</v>
      </c>
      <c r="E361" s="4"/>
    </row>
    <row r="362" spans="1:5" ht="24.75" customHeight="1">
      <c r="A362" s="4">
        <v>360</v>
      </c>
      <c r="B362" s="3" t="str">
        <f>"林维政"</f>
        <v>林维政</v>
      </c>
      <c r="C362" s="3" t="s">
        <v>350</v>
      </c>
      <c r="D362" s="3" t="s">
        <v>376</v>
      </c>
      <c r="E362" s="4"/>
    </row>
    <row r="363" spans="1:5" ht="24.75" customHeight="1">
      <c r="A363" s="4">
        <v>361</v>
      </c>
      <c r="B363" s="3" t="str">
        <f>"陈长和"</f>
        <v>陈长和</v>
      </c>
      <c r="C363" s="3" t="s">
        <v>350</v>
      </c>
      <c r="D363" s="3" t="s">
        <v>377</v>
      </c>
      <c r="E363" s="4"/>
    </row>
    <row r="364" spans="1:5" ht="24.75" customHeight="1">
      <c r="A364" s="4">
        <v>362</v>
      </c>
      <c r="B364" s="3" t="str">
        <f>"蔡海"</f>
        <v>蔡海</v>
      </c>
      <c r="C364" s="3" t="s">
        <v>350</v>
      </c>
      <c r="D364" s="3" t="s">
        <v>378</v>
      </c>
      <c r="E364" s="4"/>
    </row>
    <row r="365" spans="1:5" ht="24.75" customHeight="1">
      <c r="A365" s="4">
        <v>363</v>
      </c>
      <c r="B365" s="3" t="str">
        <f>"岑选畅"</f>
        <v>岑选畅</v>
      </c>
      <c r="C365" s="3" t="s">
        <v>350</v>
      </c>
      <c r="D365" s="3" t="s">
        <v>379</v>
      </c>
      <c r="E365" s="4"/>
    </row>
    <row r="366" spans="1:5" ht="24.75" customHeight="1">
      <c r="A366" s="4">
        <v>364</v>
      </c>
      <c r="B366" s="3" t="str">
        <f>"吴钟荣"</f>
        <v>吴钟荣</v>
      </c>
      <c r="C366" s="3" t="s">
        <v>350</v>
      </c>
      <c r="D366" s="3" t="s">
        <v>380</v>
      </c>
      <c r="E366" s="4"/>
    </row>
    <row r="367" spans="1:5" ht="24.75" customHeight="1">
      <c r="A367" s="4">
        <v>365</v>
      </c>
      <c r="B367" s="3" t="str">
        <f>"谢道云"</f>
        <v>谢道云</v>
      </c>
      <c r="C367" s="3" t="s">
        <v>350</v>
      </c>
      <c r="D367" s="3" t="s">
        <v>381</v>
      </c>
      <c r="E367" s="4"/>
    </row>
    <row r="368" spans="1:5" ht="24.75" customHeight="1">
      <c r="A368" s="4">
        <v>366</v>
      </c>
      <c r="B368" s="3" t="str">
        <f>"邱智全"</f>
        <v>邱智全</v>
      </c>
      <c r="C368" s="3" t="s">
        <v>350</v>
      </c>
      <c r="D368" s="3" t="s">
        <v>382</v>
      </c>
      <c r="E368" s="4"/>
    </row>
    <row r="369" spans="1:5" ht="24.75" customHeight="1">
      <c r="A369" s="4">
        <v>367</v>
      </c>
      <c r="B369" s="3" t="str">
        <f>"潘在彦"</f>
        <v>潘在彦</v>
      </c>
      <c r="C369" s="3" t="s">
        <v>350</v>
      </c>
      <c r="D369" s="3" t="s">
        <v>383</v>
      </c>
      <c r="E369" s="4"/>
    </row>
    <row r="370" spans="1:5" ht="24.75" customHeight="1">
      <c r="A370" s="4">
        <v>368</v>
      </c>
      <c r="B370" s="3" t="str">
        <f>"牛永超"</f>
        <v>牛永超</v>
      </c>
      <c r="C370" s="3" t="s">
        <v>350</v>
      </c>
      <c r="D370" s="3" t="s">
        <v>384</v>
      </c>
      <c r="E370" s="4"/>
    </row>
    <row r="371" spans="1:5" ht="24.75" customHeight="1">
      <c r="A371" s="4">
        <v>369</v>
      </c>
      <c r="B371" s="3" t="str">
        <f>"陈凯"</f>
        <v>陈凯</v>
      </c>
      <c r="C371" s="3" t="s">
        <v>350</v>
      </c>
      <c r="D371" s="3" t="s">
        <v>385</v>
      </c>
      <c r="E371" s="4"/>
    </row>
    <row r="372" spans="1:5" ht="24.75" customHeight="1">
      <c r="A372" s="4">
        <v>370</v>
      </c>
      <c r="B372" s="3" t="str">
        <f>"李德成"</f>
        <v>李德成</v>
      </c>
      <c r="C372" s="3" t="s">
        <v>350</v>
      </c>
      <c r="D372" s="3" t="s">
        <v>386</v>
      </c>
      <c r="E372" s="4"/>
    </row>
    <row r="373" spans="1:5" ht="24.75" customHeight="1">
      <c r="A373" s="4">
        <v>371</v>
      </c>
      <c r="B373" s="3" t="str">
        <f>"雷乃吉"</f>
        <v>雷乃吉</v>
      </c>
      <c r="C373" s="3" t="s">
        <v>350</v>
      </c>
      <c r="D373" s="3" t="s">
        <v>387</v>
      </c>
      <c r="E373" s="4"/>
    </row>
    <row r="374" spans="1:5" ht="24.75" customHeight="1">
      <c r="A374" s="4">
        <v>372</v>
      </c>
      <c r="B374" s="3" t="str">
        <f>"雷宇翔"</f>
        <v>雷宇翔</v>
      </c>
      <c r="C374" s="3" t="s">
        <v>350</v>
      </c>
      <c r="D374" s="3" t="s">
        <v>388</v>
      </c>
      <c r="E374" s="4"/>
    </row>
    <row r="375" spans="1:5" ht="24.75" customHeight="1">
      <c r="A375" s="4">
        <v>373</v>
      </c>
      <c r="B375" s="3" t="str">
        <f>"孙嘉泽"</f>
        <v>孙嘉泽</v>
      </c>
      <c r="C375" s="3" t="s">
        <v>350</v>
      </c>
      <c r="D375" s="3" t="s">
        <v>389</v>
      </c>
      <c r="E375" s="4"/>
    </row>
    <row r="376" spans="1:5" ht="24.75" customHeight="1">
      <c r="A376" s="4">
        <v>374</v>
      </c>
      <c r="B376" s="3" t="str">
        <f>"许晨宇"</f>
        <v>许晨宇</v>
      </c>
      <c r="C376" s="3" t="s">
        <v>350</v>
      </c>
      <c r="D376" s="3" t="s">
        <v>390</v>
      </c>
      <c r="E376" s="4"/>
    </row>
    <row r="377" spans="1:5" ht="24.75" customHeight="1">
      <c r="A377" s="4">
        <v>375</v>
      </c>
      <c r="B377" s="3" t="str">
        <f>"吴纪斌"</f>
        <v>吴纪斌</v>
      </c>
      <c r="C377" s="3" t="s">
        <v>350</v>
      </c>
      <c r="D377" s="3" t="s">
        <v>391</v>
      </c>
      <c r="E377" s="4"/>
    </row>
    <row r="378" spans="1:5" ht="24.75" customHeight="1">
      <c r="A378" s="4">
        <v>376</v>
      </c>
      <c r="B378" s="3" t="str">
        <f>"曾高婕"</f>
        <v>曾高婕</v>
      </c>
      <c r="C378" s="3" t="s">
        <v>392</v>
      </c>
      <c r="D378" s="3" t="s">
        <v>393</v>
      </c>
      <c r="E378" s="4"/>
    </row>
    <row r="379" spans="1:5" ht="24.75" customHeight="1">
      <c r="A379" s="4">
        <v>377</v>
      </c>
      <c r="B379" s="3" t="str">
        <f>"林海琳"</f>
        <v>林海琳</v>
      </c>
      <c r="C379" s="3" t="s">
        <v>392</v>
      </c>
      <c r="D379" s="3" t="s">
        <v>394</v>
      </c>
      <c r="E379" s="4"/>
    </row>
    <row r="380" spans="1:5" ht="24.75" customHeight="1">
      <c r="A380" s="4">
        <v>378</v>
      </c>
      <c r="B380" s="3" t="str">
        <f>"林明威"</f>
        <v>林明威</v>
      </c>
      <c r="C380" s="3" t="s">
        <v>392</v>
      </c>
      <c r="D380" s="3" t="s">
        <v>395</v>
      </c>
      <c r="E380" s="4"/>
    </row>
    <row r="381" spans="1:5" ht="24.75" customHeight="1">
      <c r="A381" s="4">
        <v>379</v>
      </c>
      <c r="B381" s="3" t="str">
        <f>"林道才"</f>
        <v>林道才</v>
      </c>
      <c r="C381" s="3" t="s">
        <v>392</v>
      </c>
      <c r="D381" s="3" t="s">
        <v>396</v>
      </c>
      <c r="E381" s="4"/>
    </row>
    <row r="382" spans="1:5" ht="24.75" customHeight="1">
      <c r="A382" s="4">
        <v>380</v>
      </c>
      <c r="B382" s="3" t="str">
        <f>"林方杰"</f>
        <v>林方杰</v>
      </c>
      <c r="C382" s="3" t="s">
        <v>392</v>
      </c>
      <c r="D382" s="3" t="s">
        <v>397</v>
      </c>
      <c r="E382" s="4"/>
    </row>
    <row r="383" spans="1:5" ht="24.75" customHeight="1">
      <c r="A383" s="4">
        <v>381</v>
      </c>
      <c r="B383" s="3" t="str">
        <f>"吴祥瑞"</f>
        <v>吴祥瑞</v>
      </c>
      <c r="C383" s="3" t="s">
        <v>392</v>
      </c>
      <c r="D383" s="3" t="s">
        <v>398</v>
      </c>
      <c r="E383" s="4"/>
    </row>
    <row r="384" spans="1:5" ht="24.75" customHeight="1">
      <c r="A384" s="4">
        <v>382</v>
      </c>
      <c r="B384" s="3" t="str">
        <f>"刘为良"</f>
        <v>刘为良</v>
      </c>
      <c r="C384" s="3" t="s">
        <v>392</v>
      </c>
      <c r="D384" s="3" t="s">
        <v>399</v>
      </c>
      <c r="E384" s="4"/>
    </row>
    <row r="385" spans="1:5" ht="24.75" customHeight="1">
      <c r="A385" s="4">
        <v>383</v>
      </c>
      <c r="B385" s="3" t="str">
        <f>"符华泽"</f>
        <v>符华泽</v>
      </c>
      <c r="C385" s="3" t="s">
        <v>392</v>
      </c>
      <c r="D385" s="3" t="s">
        <v>400</v>
      </c>
      <c r="E385" s="4"/>
    </row>
    <row r="386" spans="1:5" ht="24.75" customHeight="1">
      <c r="A386" s="4">
        <v>384</v>
      </c>
      <c r="B386" s="3" t="str">
        <f>"唐垂孟"</f>
        <v>唐垂孟</v>
      </c>
      <c r="C386" s="3" t="s">
        <v>392</v>
      </c>
      <c r="D386" s="3" t="s">
        <v>401</v>
      </c>
      <c r="E386" s="4"/>
    </row>
    <row r="387" spans="1:5" ht="24.75" customHeight="1">
      <c r="A387" s="4">
        <v>385</v>
      </c>
      <c r="B387" s="3" t="str">
        <f>"王彬"</f>
        <v>王彬</v>
      </c>
      <c r="C387" s="3" t="s">
        <v>392</v>
      </c>
      <c r="D387" s="3" t="s">
        <v>402</v>
      </c>
      <c r="E387" s="4"/>
    </row>
    <row r="388" spans="1:5" ht="24.75" customHeight="1">
      <c r="A388" s="4">
        <v>386</v>
      </c>
      <c r="B388" s="3" t="str">
        <f>"王雅颖"</f>
        <v>王雅颖</v>
      </c>
      <c r="C388" s="3" t="s">
        <v>392</v>
      </c>
      <c r="D388" s="3" t="s">
        <v>403</v>
      </c>
      <c r="E388" s="4"/>
    </row>
    <row r="389" spans="1:5" ht="24.75" customHeight="1">
      <c r="A389" s="4">
        <v>387</v>
      </c>
      <c r="B389" s="3" t="str">
        <f>"王鸿飞"</f>
        <v>王鸿飞</v>
      </c>
      <c r="C389" s="3" t="s">
        <v>392</v>
      </c>
      <c r="D389" s="3" t="s">
        <v>404</v>
      </c>
      <c r="E389" s="4"/>
    </row>
    <row r="390" spans="1:5" ht="24.75" customHeight="1">
      <c r="A390" s="4">
        <v>388</v>
      </c>
      <c r="B390" s="3" t="str">
        <f>"陈绵炎"</f>
        <v>陈绵炎</v>
      </c>
      <c r="C390" s="3" t="s">
        <v>392</v>
      </c>
      <c r="D390" s="3" t="s">
        <v>405</v>
      </c>
      <c r="E390" s="4"/>
    </row>
    <row r="391" spans="1:5" ht="24.75" customHeight="1">
      <c r="A391" s="4">
        <v>389</v>
      </c>
      <c r="B391" s="3" t="str">
        <f>"吴朕萧"</f>
        <v>吴朕萧</v>
      </c>
      <c r="C391" s="3" t="s">
        <v>392</v>
      </c>
      <c r="D391" s="3" t="s">
        <v>406</v>
      </c>
      <c r="E391" s="4"/>
    </row>
    <row r="392" spans="1:5" ht="24.75" customHeight="1">
      <c r="A392" s="4">
        <v>390</v>
      </c>
      <c r="B392" s="3" t="str">
        <f>"吴青槟"</f>
        <v>吴青槟</v>
      </c>
      <c r="C392" s="3" t="s">
        <v>392</v>
      </c>
      <c r="D392" s="3" t="s">
        <v>407</v>
      </c>
      <c r="E392" s="4"/>
    </row>
    <row r="393" spans="1:5" ht="24.75" customHeight="1">
      <c r="A393" s="4">
        <v>391</v>
      </c>
      <c r="B393" s="3" t="str">
        <f>"王康雨"</f>
        <v>王康雨</v>
      </c>
      <c r="C393" s="3" t="s">
        <v>392</v>
      </c>
      <c r="D393" s="3" t="s">
        <v>408</v>
      </c>
      <c r="E393" s="4"/>
    </row>
    <row r="394" spans="1:5" ht="24.75" customHeight="1">
      <c r="A394" s="4">
        <v>392</v>
      </c>
      <c r="B394" s="3" t="str">
        <f>"李用晓"</f>
        <v>李用晓</v>
      </c>
      <c r="C394" s="3" t="s">
        <v>392</v>
      </c>
      <c r="D394" s="3" t="s">
        <v>409</v>
      </c>
      <c r="E394" s="4"/>
    </row>
    <row r="395" spans="1:5" ht="24.75" customHeight="1">
      <c r="A395" s="4">
        <v>393</v>
      </c>
      <c r="B395" s="3" t="str">
        <f>"唐政"</f>
        <v>唐政</v>
      </c>
      <c r="C395" s="3" t="s">
        <v>392</v>
      </c>
      <c r="D395" s="3" t="s">
        <v>410</v>
      </c>
      <c r="E395" s="4"/>
    </row>
    <row r="396" spans="1:5" ht="24.75" customHeight="1">
      <c r="A396" s="4">
        <v>394</v>
      </c>
      <c r="B396" s="3" t="str">
        <f>"吴淑孝"</f>
        <v>吴淑孝</v>
      </c>
      <c r="C396" s="3" t="s">
        <v>392</v>
      </c>
      <c r="D396" s="3" t="s">
        <v>411</v>
      </c>
      <c r="E396" s="4"/>
    </row>
    <row r="397" spans="1:5" ht="24.75" customHeight="1">
      <c r="A397" s="4">
        <v>395</v>
      </c>
      <c r="B397" s="3" t="str">
        <f>"陈俊梁"</f>
        <v>陈俊梁</v>
      </c>
      <c r="C397" s="3" t="s">
        <v>392</v>
      </c>
      <c r="D397" s="3" t="s">
        <v>412</v>
      </c>
      <c r="E397" s="4"/>
    </row>
    <row r="398" spans="1:5" ht="24.75" customHeight="1">
      <c r="A398" s="4">
        <v>396</v>
      </c>
      <c r="B398" s="3" t="str">
        <f>"罗江浮"</f>
        <v>罗江浮</v>
      </c>
      <c r="C398" s="3" t="s">
        <v>392</v>
      </c>
      <c r="D398" s="3" t="s">
        <v>413</v>
      </c>
      <c r="E398" s="4"/>
    </row>
    <row r="399" spans="1:5" ht="24.75" customHeight="1">
      <c r="A399" s="4">
        <v>397</v>
      </c>
      <c r="B399" s="3" t="str">
        <f>"韦道威"</f>
        <v>韦道威</v>
      </c>
      <c r="C399" s="3" t="s">
        <v>392</v>
      </c>
      <c r="D399" s="3" t="s">
        <v>414</v>
      </c>
      <c r="E399" s="4"/>
    </row>
    <row r="400" spans="1:5" ht="24.75" customHeight="1">
      <c r="A400" s="4">
        <v>398</v>
      </c>
      <c r="B400" s="3" t="str">
        <f>"韩智"</f>
        <v>韩智</v>
      </c>
      <c r="C400" s="3" t="s">
        <v>392</v>
      </c>
      <c r="D400" s="3" t="s">
        <v>415</v>
      </c>
      <c r="E400" s="4"/>
    </row>
    <row r="401" spans="1:5" ht="24.75" customHeight="1">
      <c r="A401" s="4">
        <v>399</v>
      </c>
      <c r="B401" s="3" t="str">
        <f>"云苗"</f>
        <v>云苗</v>
      </c>
      <c r="C401" s="3" t="s">
        <v>392</v>
      </c>
      <c r="D401" s="3" t="s">
        <v>416</v>
      </c>
      <c r="E401" s="4"/>
    </row>
    <row r="402" spans="1:5" ht="24.75" customHeight="1">
      <c r="A402" s="4">
        <v>400</v>
      </c>
      <c r="B402" s="3" t="str">
        <f>"黄健波"</f>
        <v>黄健波</v>
      </c>
      <c r="C402" s="3" t="s">
        <v>392</v>
      </c>
      <c r="D402" s="3" t="s">
        <v>417</v>
      </c>
      <c r="E402" s="4"/>
    </row>
    <row r="403" spans="1:5" ht="24.75" customHeight="1">
      <c r="A403" s="4">
        <v>401</v>
      </c>
      <c r="B403" s="3" t="str">
        <f>"蒋露阳"</f>
        <v>蒋露阳</v>
      </c>
      <c r="C403" s="3" t="s">
        <v>392</v>
      </c>
      <c r="D403" s="3" t="s">
        <v>418</v>
      </c>
      <c r="E403" s="4"/>
    </row>
    <row r="404" spans="1:5" ht="24.75" customHeight="1">
      <c r="A404" s="4">
        <v>402</v>
      </c>
      <c r="B404" s="3" t="str">
        <f>"曾敏孙"</f>
        <v>曾敏孙</v>
      </c>
      <c r="C404" s="3" t="s">
        <v>392</v>
      </c>
      <c r="D404" s="3" t="s">
        <v>419</v>
      </c>
      <c r="E404" s="4"/>
    </row>
    <row r="405" spans="1:5" ht="24.75" customHeight="1">
      <c r="A405" s="4">
        <v>403</v>
      </c>
      <c r="B405" s="3" t="str">
        <f>"罗正峰"</f>
        <v>罗正峰</v>
      </c>
      <c r="C405" s="3" t="s">
        <v>392</v>
      </c>
      <c r="D405" s="3" t="s">
        <v>420</v>
      </c>
      <c r="E405" s="4"/>
    </row>
    <row r="406" spans="1:5" ht="24.75" customHeight="1">
      <c r="A406" s="4">
        <v>404</v>
      </c>
      <c r="B406" s="3" t="str">
        <f>"吴挺伟"</f>
        <v>吴挺伟</v>
      </c>
      <c r="C406" s="3" t="s">
        <v>392</v>
      </c>
      <c r="D406" s="3" t="s">
        <v>421</v>
      </c>
      <c r="E406" s="4"/>
    </row>
    <row r="407" spans="1:5" ht="24.75" customHeight="1">
      <c r="A407" s="4">
        <v>405</v>
      </c>
      <c r="B407" s="3" t="str">
        <f>"王俊敏"</f>
        <v>王俊敏</v>
      </c>
      <c r="C407" s="3" t="s">
        <v>392</v>
      </c>
      <c r="D407" s="3" t="s">
        <v>422</v>
      </c>
      <c r="E407" s="4"/>
    </row>
    <row r="408" spans="1:5" ht="24.75" customHeight="1">
      <c r="A408" s="4">
        <v>406</v>
      </c>
      <c r="B408" s="3" t="str">
        <f>"蔡太栎"</f>
        <v>蔡太栎</v>
      </c>
      <c r="C408" s="3" t="s">
        <v>392</v>
      </c>
      <c r="D408" s="3" t="s">
        <v>423</v>
      </c>
      <c r="E408" s="4"/>
    </row>
    <row r="409" spans="1:5" ht="24.75" customHeight="1">
      <c r="A409" s="4">
        <v>407</v>
      </c>
      <c r="B409" s="3" t="str">
        <f>"杨明裔"</f>
        <v>杨明裔</v>
      </c>
      <c r="C409" s="3" t="s">
        <v>392</v>
      </c>
      <c r="D409" s="3" t="s">
        <v>424</v>
      </c>
      <c r="E409" s="4"/>
    </row>
    <row r="410" spans="1:5" ht="24.75" customHeight="1">
      <c r="A410" s="4">
        <v>408</v>
      </c>
      <c r="B410" s="3" t="str">
        <f>"段观雄"</f>
        <v>段观雄</v>
      </c>
      <c r="C410" s="3" t="s">
        <v>392</v>
      </c>
      <c r="D410" s="3" t="s">
        <v>425</v>
      </c>
      <c r="E410" s="4"/>
    </row>
    <row r="411" spans="1:5" ht="24.75" customHeight="1">
      <c r="A411" s="4">
        <v>409</v>
      </c>
      <c r="B411" s="3" t="str">
        <f>"陈源孝"</f>
        <v>陈源孝</v>
      </c>
      <c r="C411" s="3" t="s">
        <v>426</v>
      </c>
      <c r="D411" s="3" t="s">
        <v>427</v>
      </c>
      <c r="E411" s="4"/>
    </row>
    <row r="412" spans="1:5" ht="24.75" customHeight="1">
      <c r="A412" s="4">
        <v>410</v>
      </c>
      <c r="B412" s="3" t="str">
        <f>"符邦玒"</f>
        <v>符邦玒</v>
      </c>
      <c r="C412" s="3" t="s">
        <v>426</v>
      </c>
      <c r="D412" s="3" t="s">
        <v>428</v>
      </c>
      <c r="E412" s="4"/>
    </row>
    <row r="413" spans="1:5" ht="24.75" customHeight="1">
      <c r="A413" s="4">
        <v>411</v>
      </c>
      <c r="B413" s="3" t="str">
        <f>"祁锐"</f>
        <v>祁锐</v>
      </c>
      <c r="C413" s="3" t="s">
        <v>426</v>
      </c>
      <c r="D413" s="3" t="s">
        <v>429</v>
      </c>
      <c r="E413" s="4"/>
    </row>
    <row r="414" spans="1:5" ht="24.75" customHeight="1">
      <c r="A414" s="4">
        <v>412</v>
      </c>
      <c r="B414" s="3" t="str">
        <f>"陈之岳"</f>
        <v>陈之岳</v>
      </c>
      <c r="C414" s="3" t="s">
        <v>426</v>
      </c>
      <c r="D414" s="3" t="s">
        <v>430</v>
      </c>
      <c r="E414" s="4"/>
    </row>
    <row r="415" spans="1:5" ht="24.75" customHeight="1">
      <c r="A415" s="4">
        <v>413</v>
      </c>
      <c r="B415" s="3" t="str">
        <f>"薛菁"</f>
        <v>薛菁</v>
      </c>
      <c r="C415" s="3" t="s">
        <v>426</v>
      </c>
      <c r="D415" s="3" t="s">
        <v>431</v>
      </c>
      <c r="E415" s="4"/>
    </row>
    <row r="416" spans="1:5" ht="24.75" customHeight="1">
      <c r="A416" s="4">
        <v>414</v>
      </c>
      <c r="B416" s="3" t="str">
        <f>"裴锦军"</f>
        <v>裴锦军</v>
      </c>
      <c r="C416" s="3" t="s">
        <v>426</v>
      </c>
      <c r="D416" s="3" t="s">
        <v>432</v>
      </c>
      <c r="E416" s="4"/>
    </row>
    <row r="417" spans="1:5" ht="24.75" customHeight="1">
      <c r="A417" s="4">
        <v>415</v>
      </c>
      <c r="B417" s="3" t="str">
        <f>"吴忠武"</f>
        <v>吴忠武</v>
      </c>
      <c r="C417" s="3" t="s">
        <v>426</v>
      </c>
      <c r="D417" s="3" t="s">
        <v>433</v>
      </c>
      <c r="E417" s="4"/>
    </row>
    <row r="418" spans="1:5" ht="24.75" customHeight="1">
      <c r="A418" s="4">
        <v>416</v>
      </c>
      <c r="B418" s="3" t="str">
        <f>"洪旭丹"</f>
        <v>洪旭丹</v>
      </c>
      <c r="C418" s="3" t="s">
        <v>426</v>
      </c>
      <c r="D418" s="3" t="s">
        <v>434</v>
      </c>
      <c r="E418" s="4"/>
    </row>
    <row r="419" spans="1:5" ht="24.75" customHeight="1">
      <c r="A419" s="4">
        <v>417</v>
      </c>
      <c r="B419" s="3" t="str">
        <f>"苏之毅"</f>
        <v>苏之毅</v>
      </c>
      <c r="C419" s="3" t="s">
        <v>426</v>
      </c>
      <c r="D419" s="3" t="s">
        <v>435</v>
      </c>
      <c r="E419" s="4"/>
    </row>
    <row r="420" spans="1:5" ht="24.75" customHeight="1">
      <c r="A420" s="4">
        <v>418</v>
      </c>
      <c r="B420" s="3" t="str">
        <f>"王慧敏"</f>
        <v>王慧敏</v>
      </c>
      <c r="C420" s="3" t="s">
        <v>426</v>
      </c>
      <c r="D420" s="3" t="s">
        <v>436</v>
      </c>
      <c r="E420" s="4"/>
    </row>
    <row r="421" spans="1:5" ht="24.75" customHeight="1">
      <c r="A421" s="4">
        <v>419</v>
      </c>
      <c r="B421" s="3" t="str">
        <f>"符式双"</f>
        <v>符式双</v>
      </c>
      <c r="C421" s="3" t="s">
        <v>426</v>
      </c>
      <c r="D421" s="3" t="s">
        <v>437</v>
      </c>
      <c r="E421" s="4"/>
    </row>
    <row r="422" spans="1:5" ht="24.75" customHeight="1">
      <c r="A422" s="4">
        <v>420</v>
      </c>
      <c r="B422" s="3" t="str">
        <f>"麦蕾"</f>
        <v>麦蕾</v>
      </c>
      <c r="C422" s="3" t="s">
        <v>426</v>
      </c>
      <c r="D422" s="3" t="s">
        <v>438</v>
      </c>
      <c r="E422" s="4"/>
    </row>
    <row r="423" spans="1:5" ht="24.75" customHeight="1">
      <c r="A423" s="4">
        <v>421</v>
      </c>
      <c r="B423" s="3" t="str">
        <f>"徐晨辉"</f>
        <v>徐晨辉</v>
      </c>
      <c r="C423" s="3" t="s">
        <v>426</v>
      </c>
      <c r="D423" s="3" t="s">
        <v>439</v>
      </c>
      <c r="E423" s="4"/>
    </row>
    <row r="424" spans="1:5" ht="24.75" customHeight="1">
      <c r="A424" s="4">
        <v>422</v>
      </c>
      <c r="B424" s="3" t="str">
        <f>"黄远精"</f>
        <v>黄远精</v>
      </c>
      <c r="C424" s="3" t="s">
        <v>426</v>
      </c>
      <c r="D424" s="3" t="s">
        <v>440</v>
      </c>
      <c r="E424" s="4"/>
    </row>
    <row r="425" spans="1:5" ht="24.75" customHeight="1">
      <c r="A425" s="4">
        <v>423</v>
      </c>
      <c r="B425" s="3" t="str">
        <f>"杨承岷"</f>
        <v>杨承岷</v>
      </c>
      <c r="C425" s="3" t="s">
        <v>426</v>
      </c>
      <c r="D425" s="3" t="s">
        <v>441</v>
      </c>
      <c r="E425" s="4"/>
    </row>
    <row r="426" spans="1:5" ht="24.75" customHeight="1">
      <c r="A426" s="4">
        <v>424</v>
      </c>
      <c r="B426" s="3" t="str">
        <f>"冯元"</f>
        <v>冯元</v>
      </c>
      <c r="C426" s="3" t="s">
        <v>426</v>
      </c>
      <c r="D426" s="3" t="s">
        <v>442</v>
      </c>
      <c r="E426" s="4"/>
    </row>
    <row r="427" spans="1:5" ht="24.75" customHeight="1">
      <c r="A427" s="4">
        <v>425</v>
      </c>
      <c r="B427" s="3" t="str">
        <f>"赵美巍"</f>
        <v>赵美巍</v>
      </c>
      <c r="C427" s="3" t="s">
        <v>426</v>
      </c>
      <c r="D427" s="3" t="s">
        <v>443</v>
      </c>
      <c r="E427" s="4"/>
    </row>
    <row r="428" spans="1:5" ht="24.75" customHeight="1">
      <c r="A428" s="4">
        <v>426</v>
      </c>
      <c r="B428" s="3" t="str">
        <f>"王兴帅"</f>
        <v>王兴帅</v>
      </c>
      <c r="C428" s="3" t="s">
        <v>426</v>
      </c>
      <c r="D428" s="3" t="s">
        <v>444</v>
      </c>
      <c r="E428" s="4"/>
    </row>
    <row r="429" spans="1:5" ht="24.75" customHeight="1">
      <c r="A429" s="4">
        <v>427</v>
      </c>
      <c r="B429" s="3" t="str">
        <f>"许红达"</f>
        <v>许红达</v>
      </c>
      <c r="C429" s="3" t="s">
        <v>426</v>
      </c>
      <c r="D429" s="3" t="s">
        <v>445</v>
      </c>
      <c r="E429" s="4"/>
    </row>
    <row r="430" spans="1:5" ht="24.75" customHeight="1">
      <c r="A430" s="4">
        <v>428</v>
      </c>
      <c r="B430" s="3" t="str">
        <f>"杨灵"</f>
        <v>杨灵</v>
      </c>
      <c r="C430" s="3" t="s">
        <v>426</v>
      </c>
      <c r="D430" s="3" t="s">
        <v>446</v>
      </c>
      <c r="E430" s="4"/>
    </row>
    <row r="431" spans="1:5" ht="24.75" customHeight="1">
      <c r="A431" s="4">
        <v>429</v>
      </c>
      <c r="B431" s="3" t="str">
        <f>"卢运臣"</f>
        <v>卢运臣</v>
      </c>
      <c r="C431" s="3" t="s">
        <v>426</v>
      </c>
      <c r="D431" s="3" t="s">
        <v>447</v>
      </c>
      <c r="E431" s="4"/>
    </row>
    <row r="432" spans="1:5" ht="24.75" customHeight="1">
      <c r="A432" s="4">
        <v>430</v>
      </c>
      <c r="B432" s="3" t="str">
        <f>"符玉"</f>
        <v>符玉</v>
      </c>
      <c r="C432" s="3" t="s">
        <v>426</v>
      </c>
      <c r="D432" s="3" t="s">
        <v>448</v>
      </c>
      <c r="E432" s="4"/>
    </row>
    <row r="433" spans="1:5" ht="24.75" customHeight="1">
      <c r="A433" s="4">
        <v>431</v>
      </c>
      <c r="B433" s="3" t="str">
        <f>"卢伟"</f>
        <v>卢伟</v>
      </c>
      <c r="C433" s="3" t="s">
        <v>426</v>
      </c>
      <c r="D433" s="3" t="s">
        <v>449</v>
      </c>
      <c r="E433" s="4"/>
    </row>
    <row r="434" spans="1:5" ht="24.75" customHeight="1">
      <c r="A434" s="4">
        <v>432</v>
      </c>
      <c r="B434" s="3" t="str">
        <f>"林宏华"</f>
        <v>林宏华</v>
      </c>
      <c r="C434" s="3" t="s">
        <v>426</v>
      </c>
      <c r="D434" s="3" t="s">
        <v>450</v>
      </c>
      <c r="E434" s="4"/>
    </row>
    <row r="435" spans="1:5" ht="24.75" customHeight="1">
      <c r="A435" s="4">
        <v>433</v>
      </c>
      <c r="B435" s="3" t="str">
        <f>"王娜二"</f>
        <v>王娜二</v>
      </c>
      <c r="C435" s="3" t="s">
        <v>426</v>
      </c>
      <c r="D435" s="3" t="s">
        <v>451</v>
      </c>
      <c r="E435" s="4"/>
    </row>
    <row r="436" spans="1:5" ht="24.75" customHeight="1">
      <c r="A436" s="4">
        <v>434</v>
      </c>
      <c r="B436" s="3" t="str">
        <f>"陈嘉康"</f>
        <v>陈嘉康</v>
      </c>
      <c r="C436" s="3" t="s">
        <v>426</v>
      </c>
      <c r="D436" s="3" t="s">
        <v>452</v>
      </c>
      <c r="E436" s="4"/>
    </row>
  </sheetData>
  <sheetProtection/>
  <autoFilter ref="A2:E436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陈武</cp:lastModifiedBy>
  <dcterms:created xsi:type="dcterms:W3CDTF">2023-02-27T07:04:23Z</dcterms:created>
  <dcterms:modified xsi:type="dcterms:W3CDTF">2023-03-01T02:52:36Z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13A6B5F895754D8382630707C9539B70</vt:lpwstr>
  </property>
  <property fmtid="{D5CDD505-2E9C-101B-9397-08002B2CF9AE}" pid="4" name="KSOProductBuildV">
    <vt:lpwstr>2052-11.1.0.13703</vt:lpwstr>
  </property>
</Properties>
</file>