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505" tabRatio="895" activeTab="5"/>
  </bookViews>
  <sheets>
    <sheet name="总表" sheetId="1" r:id="rId1"/>
    <sheet name="文昌" sheetId="2" r:id="rId2"/>
    <sheet name="琼海" sheetId="3" r:id="rId3"/>
    <sheet name="万宁" sheetId="4" r:id="rId4"/>
    <sheet name="陵水" sheetId="5" r:id="rId5"/>
    <sheet name="昌江" sheetId="6" r:id="rId6"/>
    <sheet name="儋州" sheetId="7" r:id="rId7"/>
    <sheet name="临高" sheetId="8" r:id="rId8"/>
    <sheet name="澄迈" sheetId="9" r:id="rId9"/>
    <sheet name="定安" sheetId="10" r:id="rId10"/>
    <sheet name="屯昌" sheetId="11" r:id="rId11"/>
    <sheet name="琼中" sheetId="12" r:id="rId12"/>
    <sheet name="五指山" sheetId="13" r:id="rId13"/>
    <sheet name="白沙" sheetId="14" r:id="rId14"/>
    <sheet name="洋浦" sheetId="15" r:id="rId15"/>
  </sheets>
  <definedNames>
    <definedName name="_xlnm.Print_Area" localSheetId="13">'白沙'!$A$1:$I$38</definedName>
    <definedName name="_xlnm.Print_Area" localSheetId="5">'昌江'!$A$1:$I$25</definedName>
    <definedName name="_xlnm.Print_Area" localSheetId="8">'澄迈'!$A$1:$I$18</definedName>
    <definedName name="_xlnm.Print_Area" localSheetId="6">'儋州'!$A$1:$I$74</definedName>
    <definedName name="_xlnm.Print_Area" localSheetId="9">'定安'!$A$1:$I$115</definedName>
    <definedName name="_xlnm.Print_Area" localSheetId="7">'临高'!$A$1:$I$149</definedName>
    <definedName name="_xlnm.Print_Area" localSheetId="4">'陵水'!$A$1:$I$26</definedName>
    <definedName name="_xlnm.Print_Area" localSheetId="2">'琼海'!$A$1:$I$20</definedName>
    <definedName name="_xlnm.Print_Area" localSheetId="11">'琼中'!$A$1:$I$20</definedName>
    <definedName name="_xlnm.Print_Area" localSheetId="10">'屯昌'!$A$1:$I$20</definedName>
    <definedName name="_xlnm.Print_Area" localSheetId="3">'万宁'!$A$1:$I$54</definedName>
    <definedName name="_xlnm.Print_Area" localSheetId="1">'文昌'!$A$1:$I$24</definedName>
    <definedName name="_xlnm.Print_Area" localSheetId="12">'五指山'!$A$1:$I$21</definedName>
    <definedName name="_xlnm.Print_Area" localSheetId="14">'洋浦'!$A$1:$I$31</definedName>
    <definedName name="_xlnm.Print_Area" localSheetId="0">'总表'!$A$1:$Q$19</definedName>
    <definedName name="_xlnm.Print_Titles" localSheetId="13">'白沙'!$1:$3</definedName>
    <definedName name="_xlnm.Print_Titles" localSheetId="5">'昌江'!$1:$3</definedName>
    <definedName name="_xlnm.Print_Titles" localSheetId="8">'澄迈'!$1:$3</definedName>
    <definedName name="_xlnm.Print_Titles" localSheetId="6">'儋州'!$1:$3</definedName>
    <definedName name="_xlnm.Print_Titles" localSheetId="9">'定安'!$1:$3</definedName>
    <definedName name="_xlnm.Print_Titles" localSheetId="7">'临高'!$1:$3</definedName>
    <definedName name="_xlnm.Print_Titles" localSheetId="4">'陵水'!$1:$1</definedName>
    <definedName name="_xlnm.Print_Titles" localSheetId="11">'琼中'!$1:$3</definedName>
    <definedName name="_xlnm.Print_Titles" localSheetId="10">'屯昌'!$1:$3</definedName>
    <definedName name="_xlnm.Print_Titles" localSheetId="3">'万宁'!$1:$3</definedName>
    <definedName name="_xlnm.Print_Titles" localSheetId="1">'文昌'!$1:$3</definedName>
    <definedName name="_xlnm.Print_Titles" localSheetId="12">'五指山'!$1:$3</definedName>
    <definedName name="_xlnm.Print_Titles" localSheetId="14">'洋浦'!$1:$3</definedName>
  </definedNames>
  <calcPr fullCalcOnLoad="1"/>
</workbook>
</file>

<file path=xl/sharedStrings.xml><?xml version="1.0" encoding="utf-8"?>
<sst xmlns="http://schemas.openxmlformats.org/spreadsheetml/2006/main" count="1154" uniqueCount="652">
  <si>
    <t>文昌市</t>
  </si>
  <si>
    <t>琼海市</t>
  </si>
  <si>
    <t>万宁市</t>
  </si>
  <si>
    <t>陵水县</t>
  </si>
  <si>
    <t>昌江县</t>
  </si>
  <si>
    <t>儋州市</t>
  </si>
  <si>
    <t>临高县</t>
  </si>
  <si>
    <t>澄迈县</t>
  </si>
  <si>
    <t>定安县</t>
  </si>
  <si>
    <t>屯昌县</t>
  </si>
  <si>
    <t>琼中县</t>
  </si>
  <si>
    <t>五指山</t>
  </si>
  <si>
    <t>白沙县</t>
  </si>
  <si>
    <t>洋浦</t>
  </si>
  <si>
    <t>合计</t>
  </si>
  <si>
    <t xml:space="preserve">所在市县            </t>
  </si>
  <si>
    <t>序号</t>
  </si>
  <si>
    <t>省级补助资金（万元）</t>
  </si>
  <si>
    <t>座数</t>
  </si>
  <si>
    <t>合计</t>
  </si>
  <si>
    <t>仙还村至文德村公路</t>
  </si>
  <si>
    <t>临美线至调俗村公路</t>
  </si>
  <si>
    <t>杨梅村至龙昆村公路</t>
  </si>
  <si>
    <t>临加线至头板村公路</t>
  </si>
  <si>
    <t>美梅村至林彭村公路</t>
  </si>
  <si>
    <t>美台居委会至罗文村公路</t>
  </si>
  <si>
    <t>头杨村至文彩村公路</t>
  </si>
  <si>
    <t>美台粮所至文道村公路</t>
  </si>
  <si>
    <t>头星村至头桥村公路</t>
  </si>
  <si>
    <t>美台墟至罗文村公路</t>
  </si>
  <si>
    <t>兰梧村至多灵村公路</t>
  </si>
  <si>
    <t>美吾线至吾鲁新村公路</t>
  </si>
  <si>
    <t>龙东村至乾彩村公路</t>
  </si>
  <si>
    <t>美吾线至三吾村公路</t>
  </si>
  <si>
    <t>来利村至和兴村公路</t>
  </si>
  <si>
    <t>和兴村至风雅村公路</t>
  </si>
  <si>
    <t>美盛村至和兴村公路</t>
  </si>
  <si>
    <t>兰芳村至头南村公路</t>
  </si>
  <si>
    <t>头南村至知县村公路</t>
  </si>
  <si>
    <t>和兴村至和雅村公路</t>
  </si>
  <si>
    <t>潭楼村至文堂村公路</t>
  </si>
  <si>
    <t>武训村至骨东村公路</t>
  </si>
  <si>
    <t>杨梅新村至昆逢村公路</t>
  </si>
  <si>
    <t>昌拱老村至碌龙村公路</t>
  </si>
  <si>
    <t>昌拱老村至昌拱新村公路</t>
  </si>
  <si>
    <t>敦德线至书邑村公路</t>
  </si>
  <si>
    <t>书邑村至美览村公路</t>
  </si>
  <si>
    <t>临昌线至大坡村公路</t>
  </si>
  <si>
    <t>学田村委会至田军村公路</t>
  </si>
  <si>
    <t>敦德线龙浪道班经文双村至金龙村公路</t>
  </si>
  <si>
    <t>敦德线龙浪道班至五尧村公路</t>
  </si>
  <si>
    <t>南茂村经朝阳村至高成村公路</t>
  </si>
  <si>
    <t>东港大道至德才村公路</t>
  </si>
  <si>
    <t>博厚镇政府至南贤村委会公路</t>
  </si>
  <si>
    <t>美所村至荣贵村公路</t>
  </si>
  <si>
    <t>美所村至博厚村公路</t>
  </si>
  <si>
    <t>豪新村至博堂村公路</t>
  </si>
  <si>
    <t>龙波村至和道村公路</t>
  </si>
  <si>
    <t>头松村至富雄村公路</t>
  </si>
  <si>
    <t>富雄村至良民村公路</t>
  </si>
  <si>
    <t>江蓝村至良民村公路</t>
  </si>
  <si>
    <t>皇桐村至农科所公路</t>
  </si>
  <si>
    <t>居仁村至居仁新村公路</t>
  </si>
  <si>
    <t>付里至训道村公路</t>
  </si>
  <si>
    <t>皇伍线至训道村公路</t>
  </si>
  <si>
    <t>和飞村村牌至头文村公路</t>
  </si>
  <si>
    <t>美吉村至美巢村公路</t>
  </si>
  <si>
    <t>古风村至洋龙村公路</t>
  </si>
  <si>
    <t>金波村至古风村公路</t>
  </si>
  <si>
    <t>古风村至洋黄村公路</t>
  </si>
  <si>
    <t>美本村至武维村公路</t>
  </si>
  <si>
    <t>密仓村至美香村公路</t>
  </si>
  <si>
    <t>皇桐村至金波村牌公路</t>
  </si>
  <si>
    <t>糖厂至美珠村公路</t>
  </si>
  <si>
    <t>武来村至古柏村公路</t>
  </si>
  <si>
    <t>波莲墟至带芴村公路</t>
  </si>
  <si>
    <t>仓盈村至兰社村公路</t>
  </si>
  <si>
    <t>太坡村至多瑞村公路</t>
  </si>
  <si>
    <t>美珠新村村牌至美道村公路</t>
  </si>
  <si>
    <t>红星农场至干胶橡胶厂公路</t>
  </si>
  <si>
    <t>美珠村至古柏村公路</t>
  </si>
  <si>
    <t>美珠村至美鳌村公路</t>
  </si>
  <si>
    <t>罗爷村至兰胡村公路</t>
  </si>
  <si>
    <t>加博村至罗爷村公路</t>
  </si>
  <si>
    <t>罗爷村至玉司村公路</t>
  </si>
  <si>
    <t>海榆西线K113至南雅村公路</t>
  </si>
  <si>
    <t>南雅路口至布佛路口公路</t>
  </si>
  <si>
    <t>和墩线K9至和可村公路</t>
  </si>
  <si>
    <t>和墩线K9至南朝村公路</t>
  </si>
  <si>
    <t>海铺线K1至好贤村公路</t>
  </si>
  <si>
    <t>海铺线K2至布化村公路</t>
  </si>
  <si>
    <t>铺仔村至兰栋村公路</t>
  </si>
  <si>
    <t>布大村至东新村公路</t>
  </si>
  <si>
    <t>布大村至头干村公路</t>
  </si>
  <si>
    <t>兰古村至南朝村公路</t>
  </si>
  <si>
    <t>海榆西线K113至新兴村公路</t>
  </si>
  <si>
    <t>和先线至坎苏村公路</t>
  </si>
  <si>
    <t>坎苏村至坎丹村公路</t>
  </si>
  <si>
    <t>墩化村至马南村公路</t>
  </si>
  <si>
    <t>抱吾村至都道村公路</t>
  </si>
  <si>
    <t>多美线K5至都香村公路</t>
  </si>
  <si>
    <t>多美线K6至龙武村公路</t>
  </si>
  <si>
    <t>多美线K3至兰林村公路</t>
  </si>
  <si>
    <t>多美线K2至抱利村公路</t>
  </si>
  <si>
    <t>多美线K1至兰洪村公路</t>
  </si>
  <si>
    <t>多美线至红华农场场部公路</t>
  </si>
  <si>
    <t>多松线K4至美堂村公路</t>
  </si>
  <si>
    <t>兰合村至多招村公路</t>
  </si>
  <si>
    <t>良爱村至美罗村公路</t>
  </si>
  <si>
    <t>和新线至万和村公路</t>
  </si>
  <si>
    <t>抱利村至凤雅村公路</t>
  </si>
  <si>
    <t>和新线至龙蓝村公路</t>
  </si>
  <si>
    <t>龙蓝村至头泗村公路</t>
  </si>
  <si>
    <t>头泗村至昌合村公路</t>
  </si>
  <si>
    <t>波洛线至东光农场公路</t>
  </si>
  <si>
    <t>抱蛟村至南堂村公路</t>
  </si>
  <si>
    <t>谭石村至昆社公路</t>
  </si>
  <si>
    <t>美略村至东新村公路</t>
  </si>
  <si>
    <t>潭吉村至沙潭村公路</t>
  </si>
  <si>
    <t>沙潭村至东春村公路</t>
  </si>
  <si>
    <t>潭吉村至乌岳村公路</t>
  </si>
  <si>
    <t>兰田村至月彩村公路</t>
  </si>
  <si>
    <t>拔色村至文祖村公路</t>
  </si>
  <si>
    <t>和伴村至西北村公路</t>
  </si>
  <si>
    <t>居留村至禾登村公路</t>
  </si>
  <si>
    <t>和新村至和新新村公路</t>
  </si>
  <si>
    <t>东博线K3至上好村公路</t>
  </si>
  <si>
    <t>临调线K5至兰谢村公路</t>
  </si>
  <si>
    <t>临美线K6至凤潭村公路</t>
  </si>
  <si>
    <t>东奇线K2至多文村公路</t>
  </si>
  <si>
    <t>美鳌村至黎安村</t>
  </si>
  <si>
    <t>波浪村至大波村公路</t>
  </si>
  <si>
    <t>灵山村至文大村公路</t>
  </si>
  <si>
    <t>东奇线K4至灵合村公路</t>
  </si>
  <si>
    <t>波洛线至水利桥至好贤村公路</t>
  </si>
  <si>
    <t>波洛线至好贤村公路</t>
  </si>
  <si>
    <t>崑合村至古道村公路</t>
  </si>
  <si>
    <t>郎基村村委会至郎基村公路</t>
  </si>
  <si>
    <t>波洛线至甘郎村公路</t>
  </si>
  <si>
    <t>礼义村至金南村公路</t>
  </si>
  <si>
    <t>南宝公路至文南村公路</t>
  </si>
  <si>
    <t>河东村至武新村公路</t>
  </si>
  <si>
    <t>加知线至兰扶村公路</t>
  </si>
  <si>
    <t>头老村至头老村路口</t>
  </si>
  <si>
    <t>山凤村至加凤村公路</t>
  </si>
  <si>
    <t>兰联三队至礼顺村公路</t>
  </si>
  <si>
    <t>红星主道至红峰队</t>
  </si>
  <si>
    <t>红星主道-13队-四门</t>
  </si>
  <si>
    <t>头龙主道至红旗十队</t>
  </si>
  <si>
    <t>25队主道至龙潭上村</t>
  </si>
  <si>
    <t>25队主道至龙潭下村</t>
  </si>
  <si>
    <t>十队主道至光朗村</t>
  </si>
  <si>
    <t>十队主道至南教村</t>
  </si>
  <si>
    <t>漾月至白沙穴</t>
  </si>
  <si>
    <t>漾月至良公</t>
  </si>
  <si>
    <t>西照至东方</t>
  </si>
  <si>
    <t>西照至咸井</t>
  </si>
  <si>
    <t>旧州至王元</t>
  </si>
  <si>
    <t>旧州至积勇</t>
  </si>
  <si>
    <t>颜村至那宣</t>
  </si>
  <si>
    <t>颜村至八邦</t>
  </si>
  <si>
    <t>南滩至新兴</t>
  </si>
  <si>
    <t>漾月至颜塘</t>
  </si>
  <si>
    <t>棠柏至高头</t>
  </si>
  <si>
    <t>棠柏至塘头</t>
  </si>
  <si>
    <t>德义至东阁上下</t>
  </si>
  <si>
    <t>坚东至塘仔公路</t>
  </si>
  <si>
    <t>红星村委会土尾村至争来坡村</t>
  </si>
  <si>
    <t>红星村委会（冯驹村）</t>
  </si>
  <si>
    <t>丰丹村委会贤来村至坡头村</t>
  </si>
  <si>
    <t>长丰村委会第九队</t>
  </si>
  <si>
    <t>大联大乳园至符宅庙</t>
  </si>
  <si>
    <t>和乐泗水村</t>
  </si>
  <si>
    <t>吴村村委会西村路</t>
  </si>
  <si>
    <t>龙滚河头村委会公路</t>
  </si>
  <si>
    <t>龙楼村委会大埇、南美山村</t>
  </si>
  <si>
    <t>排园村委会红山村</t>
  </si>
  <si>
    <t>龙滚上城双沟村公路</t>
  </si>
  <si>
    <t>龙滚水坡村委会牛路头村</t>
  </si>
  <si>
    <t>龙滚田头村委会公路</t>
  </si>
  <si>
    <t>山根横山村委会村道</t>
  </si>
  <si>
    <t>万城镇群庄村委会白沙坡村公路</t>
  </si>
  <si>
    <t>万城月塘至分洪坝</t>
  </si>
  <si>
    <t>马坡村委会二十一、二十二村民小组</t>
  </si>
  <si>
    <t>南联村委会长水村</t>
  </si>
  <si>
    <t>红石村8、9、10、11队村道</t>
  </si>
  <si>
    <t>红庄外坡路牌至6、7、8队</t>
  </si>
  <si>
    <t>群爱村委会公路</t>
  </si>
  <si>
    <t>港上公路</t>
  </si>
  <si>
    <t>和乐红旗村委会坡条村</t>
  </si>
  <si>
    <t>联丰村委会高龙村</t>
  </si>
  <si>
    <t>潮港庙至湾仔大路</t>
  </si>
  <si>
    <t>红联村委会后街队至后田村</t>
  </si>
  <si>
    <t>金星村委会田墩村、乐党村、党坑村、石塘村</t>
  </si>
  <si>
    <t>乐来村委会文田至洋头村</t>
  </si>
  <si>
    <t>罗万村村委会看前村、曲龙村</t>
  </si>
  <si>
    <t>坡头村委会马六坑村</t>
  </si>
  <si>
    <t>坡头村委会南面塘、高头、山竹湴、坡头营、深埇村</t>
  </si>
  <si>
    <t>坡头大辉村公路</t>
  </si>
  <si>
    <t>雨坛村委会文贵埇（平宅）村</t>
  </si>
  <si>
    <t>礼明村委会南门村槟榔村</t>
  </si>
  <si>
    <t>竹林村委会竹林村</t>
  </si>
  <si>
    <t>万城红山村委会山外村、欧阳氏村</t>
  </si>
  <si>
    <t>万宁市太阳河温泉旅游度假区太阳河大道</t>
  </si>
  <si>
    <t>万宁市正门岭山崖海景旅游度假区入口路</t>
  </si>
  <si>
    <t>番沟桥</t>
  </si>
  <si>
    <t>什介一桥</t>
  </si>
  <si>
    <t>番道桥</t>
  </si>
  <si>
    <t>长湾桥</t>
  </si>
  <si>
    <t>合计</t>
  </si>
  <si>
    <t>木棠镇扬加自然村公路</t>
  </si>
  <si>
    <t>木棠镇兰训村委会上番自然村公路</t>
  </si>
  <si>
    <t>王五镇山营村委会枝根自然村公路</t>
  </si>
  <si>
    <t>东成镇茅坡村委会灵流自然村公路</t>
  </si>
  <si>
    <t>木棠镇大文村委会便塘下自然村公路</t>
  </si>
  <si>
    <t>木棠镇薛屋村委会长兰自然村公路</t>
  </si>
  <si>
    <t>木棠镇春波村委会小曾自然村公路</t>
  </si>
  <si>
    <t>木棠镇蒌根村委会蒌根老自然村公路</t>
  </si>
  <si>
    <t>大成镇推赛村委会大长线至推雅村公路</t>
  </si>
  <si>
    <t>大成镇推赛村委会陀爹村至南仟村至广好公路</t>
  </si>
  <si>
    <t>大成镇推赛村委会陀爹村至可好公路</t>
  </si>
  <si>
    <t>白洋线至陀爹村至推赛村至大成街</t>
  </si>
  <si>
    <t>东成镇崖碧村委会水北村通村公路</t>
  </si>
  <si>
    <t>木棠镇梁屋村委会石桥村通村公路工程</t>
  </si>
  <si>
    <t>东成镇平地村委会莱村通村公路</t>
  </si>
  <si>
    <t>木棠镇苏屋村委会井头村至火炉穴村至智桥村公路</t>
  </si>
  <si>
    <t>大成镇大星村委会大长线至打占公路</t>
  </si>
  <si>
    <t>东成镇书村村委会陈宅村通村公路</t>
  </si>
  <si>
    <t>大成镇瑞图村委会白洋线K34+001至长田公路</t>
  </si>
  <si>
    <t>东成镇茅坡村委会林栏自然村公路</t>
  </si>
  <si>
    <t>和庆镇美万村委会六罗通畅路至和朗村至杨梅坡村公路</t>
  </si>
  <si>
    <t>木棠镇大域村委会大域村至小域村公路</t>
  </si>
  <si>
    <t>东成镇高荣村委会长坡至文盛公路</t>
  </si>
  <si>
    <t>木棠镇大文村委会便塘上自然村公路</t>
  </si>
  <si>
    <t>大成镇红灯村委会南隆村公路</t>
  </si>
  <si>
    <t>大成镇新营村委会白洋线至新开公路（白洋线K40+300至新开）</t>
  </si>
  <si>
    <t>和庆镇美万村委会铁廖村至西流农村四队公路</t>
  </si>
  <si>
    <t>东成镇流坡村委会白沙地自然村公路</t>
  </si>
  <si>
    <t>大成镇小岭村委会厚茂路口至朝陀村公路</t>
  </si>
  <si>
    <t>海头镇新洋村委会新坊井至乾头村公路</t>
  </si>
  <si>
    <t>东成镇流坡村委会西方村通村公路</t>
  </si>
  <si>
    <t>东成镇抱舍村委会报舍村小农场一队公路</t>
  </si>
  <si>
    <t>和庆镇美万村委会美万村至麦万村至美万新村公路</t>
  </si>
  <si>
    <t>和庆镇美万村委会六罗村至榕树头村至冰濂村公路</t>
  </si>
  <si>
    <t>木棠镇大域村委会番园路口至乾山村至大域村公路</t>
  </si>
  <si>
    <t>黄江桥</t>
  </si>
  <si>
    <t>那京桥</t>
  </si>
  <si>
    <t>神冲桥</t>
  </si>
  <si>
    <t>点芬桥</t>
  </si>
  <si>
    <t>盐丁桥</t>
  </si>
  <si>
    <t>大同桥</t>
  </si>
  <si>
    <t>巴总二桥（巴总桥）</t>
  </si>
  <si>
    <t>陶江桥</t>
  </si>
  <si>
    <t>侨值桥</t>
  </si>
  <si>
    <t>红洋村桥（红洋桥）</t>
  </si>
  <si>
    <t>碑头桥</t>
  </si>
  <si>
    <t>丰猛桥</t>
  </si>
  <si>
    <t>沙田桥</t>
  </si>
  <si>
    <t>高洋二桥</t>
  </si>
  <si>
    <t>木排市桥</t>
  </si>
  <si>
    <t>巴总桥</t>
  </si>
  <si>
    <t>六勺水利桥</t>
  </si>
  <si>
    <t>担八种小桥</t>
  </si>
  <si>
    <t>加乐桥</t>
  </si>
  <si>
    <t>珠江桥</t>
  </si>
  <si>
    <t>官昌二桥（官昌一桥）</t>
  </si>
  <si>
    <t>排浦大江二桥工程</t>
  </si>
  <si>
    <t>巴布桥</t>
  </si>
  <si>
    <t>槟榔桥</t>
  </si>
  <si>
    <t>西达农场 中美线K12+000至古禄山</t>
  </si>
  <si>
    <t>下云羊桥</t>
  </si>
  <si>
    <t>新昌桥</t>
  </si>
  <si>
    <t>合计</t>
  </si>
  <si>
    <t>南九大桥</t>
  </si>
  <si>
    <t>梅种桥</t>
  </si>
  <si>
    <t>梅诗中桥</t>
  </si>
  <si>
    <t>后石桥</t>
  </si>
  <si>
    <t>古老坡桥</t>
  </si>
  <si>
    <t>东方红场桥</t>
  </si>
  <si>
    <t>春内桥</t>
  </si>
  <si>
    <t>云头漫水桥</t>
  </si>
  <si>
    <t>洋坡桥</t>
  </si>
  <si>
    <t>桐树桥</t>
  </si>
  <si>
    <t>三区二队至大芒队</t>
  </si>
  <si>
    <t>六区二队至六区三队</t>
  </si>
  <si>
    <t>一区五队至一区五队（原小学）</t>
  </si>
  <si>
    <t>南海农场医院</t>
  </si>
  <si>
    <t>场部居民点至居委会</t>
  </si>
  <si>
    <t>六区七队至草伦队</t>
  </si>
  <si>
    <t>水坡五队至马鞍山</t>
  </si>
  <si>
    <t>母瑞一队至母瑞三队</t>
  </si>
  <si>
    <t>金鸡岭-罐头厂</t>
  </si>
  <si>
    <t>32队-富新县道</t>
  </si>
  <si>
    <t>甘寸山至深水小学</t>
  </si>
  <si>
    <t>黄岭村至三圣坡村</t>
  </si>
  <si>
    <t>业村至公朗村</t>
  </si>
  <si>
    <t>沐塘村至旧市村</t>
  </si>
  <si>
    <t>通井至白石岭</t>
  </si>
  <si>
    <t>大坡村委会至坡上园村</t>
  </si>
  <si>
    <t>白石岭至大带</t>
  </si>
  <si>
    <t>黄屯线至新村</t>
  </si>
  <si>
    <t>黄屯线至湾塘村</t>
  </si>
  <si>
    <t>黄屯线至叶田村</t>
  </si>
  <si>
    <t>奇石村至岭脚村</t>
  </si>
  <si>
    <t>文堂村环村路</t>
  </si>
  <si>
    <t>桐树村委会至称坡村</t>
  </si>
  <si>
    <t>东埇村委会至牛底园村</t>
  </si>
  <si>
    <t>陈村村委会至淡岭至美玉园</t>
  </si>
  <si>
    <t>陈村村委会至石公坡村</t>
  </si>
  <si>
    <t>居吊至洁坡</t>
  </si>
  <si>
    <t>蓬文线至竹包村</t>
  </si>
  <si>
    <t>高根坡环村路</t>
  </si>
  <si>
    <t>仙黄线至大春村</t>
  </si>
  <si>
    <t>塔龙线至大八村</t>
  </si>
  <si>
    <t>石锦至打狗埇</t>
  </si>
  <si>
    <t>同仁村委会至水口村</t>
  </si>
  <si>
    <t>雷鸣村委会至奇昌坡村</t>
  </si>
  <si>
    <t>雷鸣村委会至耽干村</t>
  </si>
  <si>
    <t>后埇村委会至石盘村</t>
  </si>
  <si>
    <t>昌源村委会至白牛坡村</t>
  </si>
  <si>
    <t>山地村至卜圣村</t>
  </si>
  <si>
    <t>昌源村委会至山兰园</t>
  </si>
  <si>
    <t>昌源村委会至雷打岭</t>
  </si>
  <si>
    <t>后埇村委会至柑株村</t>
  </si>
  <si>
    <t>后埇村委会至上村</t>
  </si>
  <si>
    <t>山地村委会至排坡村</t>
  </si>
  <si>
    <t>雷鸣村委会至美弄坡</t>
  </si>
  <si>
    <t>禄地村委会罗茂村至生产合作社</t>
  </si>
  <si>
    <t>禄地村委会至岭心水库</t>
  </si>
  <si>
    <t>大株村委会岭头村至望头岭村</t>
  </si>
  <si>
    <t>大株村委会大株村至金鸡岭农场九队</t>
  </si>
  <si>
    <t>大株村委会至大堀岭</t>
  </si>
  <si>
    <t>祖坡村委会至美凤村</t>
  </si>
  <si>
    <t>秀龙坑村委会至厚皮树村</t>
  </si>
  <si>
    <t>塔龙线至排岭坡</t>
  </si>
  <si>
    <t>水冲坡至镇农场</t>
  </si>
  <si>
    <t>美玉村至下沙坡</t>
  </si>
  <si>
    <t>美太春山村至茅坡仔</t>
  </si>
  <si>
    <t>坡上村至福山禄村</t>
  </si>
  <si>
    <t>深田至迎科</t>
  </si>
  <si>
    <t>云文线至下岭村</t>
  </si>
  <si>
    <t>下屯村至龙州墟</t>
  </si>
  <si>
    <t>英湖村委会麻园村</t>
  </si>
  <si>
    <t>大效村至久温塘、龙三塘</t>
  </si>
  <si>
    <t>英湖村委会至岭前村</t>
  </si>
  <si>
    <t>和梅村至村委会</t>
  </si>
  <si>
    <t>里沙塘村委会至九节塘村</t>
  </si>
  <si>
    <t>双塘村委会至白水塘村</t>
  </si>
  <si>
    <t>双塘村委会至双塘村</t>
  </si>
  <si>
    <t>英湖村委会至龙三塘</t>
  </si>
  <si>
    <t>先锋村委会至统田村</t>
  </si>
  <si>
    <t>塔龙线至官井村</t>
  </si>
  <si>
    <t>水竹村委会至岭脚</t>
  </si>
  <si>
    <t>平塘村委会至菜园村</t>
  </si>
  <si>
    <t>水竹村委会至竹常村</t>
  </si>
  <si>
    <t>旧村村委会至走塘园村</t>
  </si>
  <si>
    <t>旧村村委会至南排园村</t>
  </si>
  <si>
    <t>岭腰村至岭腰塘</t>
  </si>
  <si>
    <t>竹头园至龙包村</t>
  </si>
  <si>
    <t>佳巷村委会至北桥村</t>
  </si>
  <si>
    <t>山堆至蓝村</t>
  </si>
  <si>
    <t>新地山至东风坡</t>
  </si>
  <si>
    <t>儒沐塘村委会至乙塘村</t>
  </si>
  <si>
    <t>石门村委会石门村</t>
  </si>
  <si>
    <t>高塘村委会至光坡</t>
  </si>
  <si>
    <t>高塘村委会至东排坡村</t>
  </si>
  <si>
    <t>新联村委会至大牛角村、昌源村</t>
  </si>
  <si>
    <t>坡寨至光坡村</t>
  </si>
  <si>
    <t>田头村委会至木头村</t>
  </si>
  <si>
    <t>570漫水桥</t>
  </si>
  <si>
    <t>海榆中线K212+200至太平</t>
  </si>
  <si>
    <t>农垦中学至红合至
畅南线K4+900</t>
  </si>
  <si>
    <t>毛九线K4+100至毛阳淀粉厂</t>
  </si>
  <si>
    <t>水泥厂至毛阳村公路</t>
  </si>
  <si>
    <t>X705石霸线工业大道至华盛水泥厂段公路改造工程</t>
  </si>
  <si>
    <t>青年农场一、二队公路</t>
  </si>
  <si>
    <t>合计</t>
  </si>
  <si>
    <t>打腰桥</t>
  </si>
  <si>
    <t>龙尾桥</t>
  </si>
  <si>
    <t>和巷桥</t>
  </si>
  <si>
    <t>榕头桥</t>
  </si>
  <si>
    <t>大米四二桥</t>
  </si>
  <si>
    <t>长塘桥</t>
  </si>
  <si>
    <t>玉堂桥</t>
  </si>
  <si>
    <t>庵前桥</t>
  </si>
  <si>
    <t>田界桥</t>
  </si>
  <si>
    <t>连坊桥</t>
  </si>
  <si>
    <t>昌闹水闸桥</t>
  </si>
  <si>
    <t>罗八坡桥</t>
  </si>
  <si>
    <t>青龙桥</t>
  </si>
  <si>
    <t>大玉坑桥</t>
  </si>
  <si>
    <t>合计</t>
  </si>
  <si>
    <t>合格桥</t>
  </si>
  <si>
    <t>新村桥</t>
  </si>
  <si>
    <t>自然村通硬化路工程</t>
  </si>
  <si>
    <t>窄路面拓宽工程</t>
  </si>
  <si>
    <t>县道改造工程</t>
  </si>
  <si>
    <t>生命安全防护工程</t>
  </si>
  <si>
    <t>旅游资源路工程</t>
  </si>
  <si>
    <t>里程
（公里）</t>
  </si>
  <si>
    <t>里程
（公里）</t>
  </si>
  <si>
    <t>面积（平方米）</t>
  </si>
  <si>
    <t>陈李桥</t>
  </si>
  <si>
    <t>大路新桥</t>
  </si>
  <si>
    <t>红色桥</t>
  </si>
  <si>
    <t>南平桥</t>
  </si>
  <si>
    <t>本号镇弄清桥</t>
  </si>
  <si>
    <t>三才镇大港桥</t>
  </si>
  <si>
    <t>提蒙乡内堡桥</t>
  </si>
  <si>
    <t>三才镇大宁桥</t>
  </si>
  <si>
    <t>本号镇亚上坡桥</t>
  </si>
  <si>
    <t>隆广镇文村桥</t>
  </si>
  <si>
    <t>三才镇三间桥</t>
  </si>
  <si>
    <t>隆广镇圈桶桥</t>
  </si>
  <si>
    <t>提蒙乡下园村桥</t>
  </si>
  <si>
    <t>群英乡梯村桥</t>
  </si>
  <si>
    <t>洁秀中桥</t>
  </si>
  <si>
    <t>油埠山漫水桥</t>
  </si>
  <si>
    <t>荣帮乡光村村委会芙水线K7+500至书村公路</t>
  </si>
  <si>
    <t>细水乡合口村委 白细线K15+150至福门本至黎办至南巴村</t>
  </si>
  <si>
    <t>阜龙乡天堂村委会来赛至南北吉公路</t>
  </si>
  <si>
    <t>细水乡南三村、坡好村至白沙农场18队公路</t>
  </si>
  <si>
    <t>龙江农场310—17队—45队公路</t>
  </si>
  <si>
    <t>卫星农场23队至5队公路</t>
  </si>
  <si>
    <t>元门乡红旗村委会 南刚村至红村卫至新建村公路</t>
  </si>
  <si>
    <t>元门乡翁村村委会 翁村二队至四队公路</t>
  </si>
  <si>
    <t>龙江农场七珠线K0+200至高峰猪场公路</t>
  </si>
  <si>
    <t>七坊镇拥阜村委会 南松村至可好公路</t>
  </si>
  <si>
    <t>龙江农场32队至牛场至42队公路</t>
  </si>
  <si>
    <t>邦溪镇地质村委至干村公路</t>
  </si>
  <si>
    <t>荣帮乡光村村委会光村至加好公路</t>
  </si>
  <si>
    <t>七坊镇高石村委会阜金线K2+200至保柴村至四队公路</t>
  </si>
  <si>
    <t>打安镇子雅村委会 花朗新村至老村公路</t>
  </si>
  <si>
    <t>芙蓉田农场十九队至榕头公路</t>
  </si>
  <si>
    <t>二、窄路面拓宽工程</t>
  </si>
  <si>
    <t>三、县道改造工程</t>
  </si>
  <si>
    <t>四、生命安全防护工程</t>
  </si>
  <si>
    <t>五、农村公路桥梁建设及危桥改造工程</t>
  </si>
  <si>
    <t>六、旅游资源路工程</t>
  </si>
  <si>
    <t>二、窄路面拓宽工程</t>
  </si>
  <si>
    <t>三、县道改造工程</t>
  </si>
  <si>
    <t>四、生命安全防护工程</t>
  </si>
  <si>
    <t>一、自然村通硬化路工程</t>
  </si>
  <si>
    <t>五、农村公路桥梁建设及危桥改造工程</t>
  </si>
  <si>
    <t>临加线至波莲中心小学公路改建工程</t>
  </si>
  <si>
    <t>四、生命安全防护工程</t>
  </si>
  <si>
    <t>K线（七南线K4+191-大章村路口、石王线K30+150-大章村公路）</t>
  </si>
  <si>
    <t>A线（机保村-尼下村）</t>
  </si>
  <si>
    <t>B线（七叉镇-尼下村）</t>
  </si>
  <si>
    <t>C线（保由村-七叉镇）</t>
  </si>
  <si>
    <t>D线（乙在村-大章村）</t>
  </si>
  <si>
    <t>E线（乙在村至白石村）</t>
  </si>
  <si>
    <t>F线（芒果公司-乙在村）</t>
  </si>
  <si>
    <t>G线（霸王岭大门-七叉村）</t>
  </si>
  <si>
    <t>H线（七叉镇重合村-七叉大村）</t>
  </si>
  <si>
    <t>合计</t>
  </si>
  <si>
    <t>合计</t>
  </si>
  <si>
    <t>诗里根至鸡尾山村</t>
  </si>
  <si>
    <t>禄地村委会至新村岭</t>
  </si>
  <si>
    <t>西照村委会生态文明村硬件建设工程Ⅰ标段</t>
  </si>
  <si>
    <t>看塘路及入村道路1、2、3标</t>
  </si>
  <si>
    <t>美肥村美肥中桥工程</t>
  </si>
  <si>
    <t>侍郎村侍郎中桥工程</t>
  </si>
  <si>
    <t>省级补助资金合计（万元）</t>
  </si>
  <si>
    <t>备注</t>
  </si>
  <si>
    <t>第一批农村公路六大工程建设项目计划汇总表</t>
  </si>
  <si>
    <t>省级补助资金（万元）</t>
  </si>
  <si>
    <t>第一批农村公路六大工程建设项目计划表（万宁市）</t>
  </si>
  <si>
    <t>第一批农村公路六大工程建设项目计划表（儋州市）</t>
  </si>
  <si>
    <t>第一批农村公路六大工程建设项目计划表（琼海市）</t>
  </si>
  <si>
    <t>第一批农村公路六大工程建设项目计划表（陵水县）</t>
  </si>
  <si>
    <t>第一批农村公路六大工程建设项目计划表（临高县）</t>
  </si>
  <si>
    <t>第一批农村公路六大工程建设项目计划表（澄迈县）</t>
  </si>
  <si>
    <t>第一批农村公路六大工程建设项目计划表（定安县）</t>
  </si>
  <si>
    <t>第一批农村公路六大工程建设项目计划表（琼中县）</t>
  </si>
  <si>
    <t>第一批农村公路六大工程建设项目计划表（五指山市）</t>
  </si>
  <si>
    <t>第一批农村公路六大工程建设项目计划表（白沙县）</t>
  </si>
  <si>
    <t>第一批农村公路六大工程建设项目计划表（洋浦）</t>
  </si>
  <si>
    <t>第一批农村公路六大工程建设项目计划表（文昌市）</t>
  </si>
  <si>
    <t>第一批农村公路六大工程建设项目计划表（昌江县）</t>
  </si>
  <si>
    <t>第一批农村公路六大工程建设项目计划表（屯昌县）</t>
  </si>
  <si>
    <t>县道X260海榆中线至黄竹公路改建工程</t>
  </si>
  <si>
    <t>毛辉桥</t>
  </si>
  <si>
    <t>红雅桥</t>
  </si>
  <si>
    <t>序号</t>
  </si>
  <si>
    <t>项目名称</t>
  </si>
  <si>
    <t>公路里程
（公里）</t>
  </si>
  <si>
    <t>桥梁</t>
  </si>
  <si>
    <t>备注</t>
  </si>
  <si>
    <t>面积
（平米）</t>
  </si>
  <si>
    <t>面积
（平米）</t>
  </si>
  <si>
    <t>省级补助资金（万元）</t>
  </si>
  <si>
    <t>序号</t>
  </si>
  <si>
    <t>项目名称</t>
  </si>
  <si>
    <t>公路里程
（公里）</t>
  </si>
  <si>
    <t>桥梁</t>
  </si>
  <si>
    <t>备注</t>
  </si>
  <si>
    <t>面积
（平米）</t>
  </si>
  <si>
    <t>省级补助资金（万元）</t>
  </si>
  <si>
    <t>序号</t>
  </si>
  <si>
    <t>项目名称</t>
  </si>
  <si>
    <t>公路里程
（公里）</t>
  </si>
  <si>
    <t>桥梁</t>
  </si>
  <si>
    <t>备注</t>
  </si>
  <si>
    <t>面积
（平米）</t>
  </si>
  <si>
    <t>省级补助资金（万元）</t>
  </si>
  <si>
    <t>序号</t>
  </si>
  <si>
    <t>项目名称</t>
  </si>
  <si>
    <t>公路里程
（公里）</t>
  </si>
  <si>
    <t>桥梁</t>
  </si>
  <si>
    <t>备注</t>
  </si>
  <si>
    <t>面积
（平米）</t>
  </si>
  <si>
    <t>省级补助资金（万元）</t>
  </si>
  <si>
    <t>桥长
（米）</t>
  </si>
  <si>
    <t>桥宽
（米）</t>
  </si>
  <si>
    <t>序号</t>
  </si>
  <si>
    <t>项目名称</t>
  </si>
  <si>
    <t>公路里程
（公里）</t>
  </si>
  <si>
    <t>桥梁</t>
  </si>
  <si>
    <t>备注</t>
  </si>
  <si>
    <t>桥长
（米）</t>
  </si>
  <si>
    <t>桥长
（米）</t>
  </si>
  <si>
    <t>桥宽
（米）</t>
  </si>
  <si>
    <t>面积
（平米）</t>
  </si>
  <si>
    <t>省级补助资金（万元）</t>
  </si>
  <si>
    <t>序号</t>
  </si>
  <si>
    <t>项目名称</t>
  </si>
  <si>
    <t>公路里程
（公里）</t>
  </si>
  <si>
    <t>桥梁</t>
  </si>
  <si>
    <t>备注</t>
  </si>
  <si>
    <t>桥长
（米）</t>
  </si>
  <si>
    <t>桥宽
（米）</t>
  </si>
  <si>
    <t>面积
（平米）</t>
  </si>
  <si>
    <t>省级补助资金（万元）</t>
  </si>
  <si>
    <t>桥长
（米）</t>
  </si>
  <si>
    <t>桥宽
（米）</t>
  </si>
  <si>
    <t>桥长
（米）</t>
  </si>
  <si>
    <t>桥宽
（米）</t>
  </si>
  <si>
    <t>序号</t>
  </si>
  <si>
    <t>项目名称</t>
  </si>
  <si>
    <t>公路里程
（公里）</t>
  </si>
  <si>
    <t>桥梁</t>
  </si>
  <si>
    <t>备注</t>
  </si>
  <si>
    <t>桥长
（米）</t>
  </si>
  <si>
    <t>桥宽
（米）</t>
  </si>
  <si>
    <t>施工图设计
批复文号</t>
  </si>
  <si>
    <t>备注：1.公路里程数和桥梁长宽数为施工图设计批复数。
      2.省级补助资金按《海南省交通基础设施扶贫攻坚战农村公路建设工程实施方案》（琼府〔2016〕91号）补助标准核执行。</t>
  </si>
  <si>
    <t>桥长
（米）</t>
  </si>
  <si>
    <t>桥宽
（米）</t>
  </si>
  <si>
    <t>项目库中编号为5</t>
  </si>
  <si>
    <t>项目库中编号为12</t>
  </si>
  <si>
    <t>桥宽
（米）</t>
  </si>
  <si>
    <t>项目库中编号为108</t>
  </si>
  <si>
    <t>项目库中编号为4</t>
  </si>
  <si>
    <t>项目库中编号为3</t>
  </si>
  <si>
    <t>项目库中编号为已通班车1、未通班车3</t>
  </si>
  <si>
    <t>文交函[2016]244号</t>
  </si>
  <si>
    <t>文交函[2016]245号</t>
  </si>
  <si>
    <t>文交函[2016]246号</t>
  </si>
  <si>
    <t>文交函[2016]247号</t>
  </si>
  <si>
    <t>文交函[2016]248号</t>
  </si>
  <si>
    <t>文交函[2016]249号</t>
  </si>
  <si>
    <t>文交函[2016]250号</t>
  </si>
  <si>
    <t>文交函[2016]251号</t>
  </si>
  <si>
    <t>海交[2016]456号</t>
  </si>
  <si>
    <t>海交[2016]457号</t>
  </si>
  <si>
    <t>海交[2016]402号</t>
  </si>
  <si>
    <t>海交[2016]458号</t>
  </si>
  <si>
    <r>
      <t>陵交运审[2016]68号</t>
    </r>
  </si>
  <si>
    <r>
      <t>陵交运审[2016]71号</t>
    </r>
  </si>
  <si>
    <r>
      <t>陵交运审[2016]70</t>
    </r>
    <r>
      <rPr>
        <sz val="10"/>
        <rFont val="宋体"/>
        <family val="0"/>
      </rPr>
      <t>号</t>
    </r>
  </si>
  <si>
    <r>
      <t>陵交运审[2016]69号</t>
    </r>
  </si>
  <si>
    <r>
      <t>陵交运审[2016]7</t>
    </r>
    <r>
      <rPr>
        <sz val="10"/>
        <rFont val="宋体"/>
        <family val="0"/>
      </rPr>
      <t>4</t>
    </r>
    <r>
      <rPr>
        <sz val="10"/>
        <rFont val="宋体"/>
        <family val="0"/>
      </rPr>
      <t>号</t>
    </r>
  </si>
  <si>
    <t>陵交运审[2016]72号</t>
  </si>
  <si>
    <t>陵交运审[2016]73号</t>
  </si>
  <si>
    <r>
      <t>陵交运审[2016]75</t>
    </r>
    <r>
      <rPr>
        <sz val="10"/>
        <rFont val="宋体"/>
        <family val="0"/>
      </rPr>
      <t>号</t>
    </r>
  </si>
  <si>
    <r>
      <t>陵交运审[2016]77号</t>
    </r>
  </si>
  <si>
    <r>
      <t>陵交运审[2016]76</t>
    </r>
    <r>
      <rPr>
        <sz val="10"/>
        <rFont val="宋体"/>
        <family val="0"/>
      </rPr>
      <t>号</t>
    </r>
  </si>
  <si>
    <t>昌交函[2016]285号</t>
  </si>
  <si>
    <t>儋交运函[2016]210号</t>
  </si>
  <si>
    <r>
      <t>儋交运函[2016]21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</si>
  <si>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儋交运函[2016]209号</t>
  </si>
  <si>
    <r>
      <t>儋交运字</t>
    </r>
    <r>
      <rPr>
        <sz val="10"/>
        <rFont val="Times New Roman"/>
        <family val="1"/>
      </rPr>
      <t>[2016]231</t>
    </r>
    <r>
      <rPr>
        <sz val="10"/>
        <rFont val="宋体"/>
        <family val="0"/>
      </rPr>
      <t>号</t>
    </r>
  </si>
  <si>
    <r>
      <t>儋交运字</t>
    </r>
    <r>
      <rPr>
        <sz val="10"/>
        <rFont val="Times New Roman"/>
        <family val="1"/>
      </rPr>
      <t>[2016]230</t>
    </r>
    <r>
      <rPr>
        <sz val="10"/>
        <rFont val="宋体"/>
        <family val="0"/>
      </rPr>
      <t>号</t>
    </r>
  </si>
  <si>
    <t>临交公建[2016]1号</t>
  </si>
  <si>
    <r>
      <rPr>
        <sz val="10"/>
        <rFont val="宋体"/>
        <family val="0"/>
      </rPr>
      <t>临交公建</t>
    </r>
    <r>
      <rPr>
        <sz val="10"/>
        <rFont val="Times New Roman"/>
        <family val="1"/>
      </rPr>
      <t>[2016]2</t>
    </r>
    <r>
      <rPr>
        <sz val="10"/>
        <rFont val="宋体"/>
        <family val="0"/>
      </rPr>
      <t>号</t>
    </r>
  </si>
  <si>
    <r>
      <t>定交[</t>
    </r>
    <r>
      <rPr>
        <sz val="10"/>
        <color indexed="8"/>
        <rFont val="宋体"/>
        <family val="0"/>
      </rPr>
      <t>2016]72号</t>
    </r>
  </si>
  <si>
    <r>
      <t>定交[</t>
    </r>
    <r>
      <rPr>
        <sz val="10"/>
        <color indexed="8"/>
        <rFont val="宋体"/>
        <family val="0"/>
      </rPr>
      <t>2016]72号</t>
    </r>
  </si>
  <si>
    <r>
      <t>定交[</t>
    </r>
    <r>
      <rPr>
        <sz val="10"/>
        <color indexed="8"/>
        <rFont val="宋体"/>
        <family val="0"/>
      </rPr>
      <t>2016]67号</t>
    </r>
  </si>
  <si>
    <r>
      <t>定交[</t>
    </r>
    <r>
      <rPr>
        <sz val="10"/>
        <color indexed="8"/>
        <rFont val="宋体"/>
        <family val="0"/>
      </rPr>
      <t>2016]68号</t>
    </r>
  </si>
  <si>
    <r>
      <t>定交[</t>
    </r>
    <r>
      <rPr>
        <sz val="10"/>
        <color indexed="8"/>
        <rFont val="宋体"/>
        <family val="0"/>
      </rPr>
      <t>2016]69号</t>
    </r>
  </si>
  <si>
    <r>
      <t>定交[</t>
    </r>
    <r>
      <rPr>
        <sz val="10"/>
        <color indexed="8"/>
        <rFont val="宋体"/>
        <family val="0"/>
      </rPr>
      <t>2016]70号</t>
    </r>
  </si>
  <si>
    <r>
      <t>定交[</t>
    </r>
    <r>
      <rPr>
        <sz val="10"/>
        <color indexed="8"/>
        <rFont val="宋体"/>
        <family val="0"/>
      </rPr>
      <t>2016]71号</t>
    </r>
  </si>
  <si>
    <r>
      <t>定交[</t>
    </r>
    <r>
      <rPr>
        <sz val="10"/>
        <color indexed="8"/>
        <rFont val="宋体"/>
        <family val="0"/>
      </rPr>
      <t>2016]72号</t>
    </r>
  </si>
  <si>
    <r>
      <t>定交[</t>
    </r>
    <r>
      <rPr>
        <sz val="10"/>
        <color indexed="8"/>
        <rFont val="宋体"/>
        <family val="0"/>
      </rPr>
      <t>2016]73号</t>
    </r>
  </si>
  <si>
    <r>
      <t>定交[</t>
    </r>
    <r>
      <rPr>
        <sz val="10"/>
        <color indexed="8"/>
        <rFont val="宋体"/>
        <family val="0"/>
      </rPr>
      <t>2016]74号</t>
    </r>
  </si>
  <si>
    <r>
      <t>五发改[</t>
    </r>
    <r>
      <rPr>
        <sz val="10"/>
        <color indexed="8"/>
        <rFont val="宋体"/>
        <family val="0"/>
      </rPr>
      <t>2016]364号</t>
    </r>
  </si>
  <si>
    <t>五发改[2016]366号</t>
  </si>
  <si>
    <r>
      <t>五发改[</t>
    </r>
    <r>
      <rPr>
        <sz val="10"/>
        <color indexed="8"/>
        <rFont val="宋体"/>
        <family val="0"/>
      </rPr>
      <t>2016]371号</t>
    </r>
  </si>
  <si>
    <r>
      <t>五发改[</t>
    </r>
    <r>
      <rPr>
        <sz val="10"/>
        <color indexed="8"/>
        <rFont val="宋体"/>
        <family val="0"/>
      </rPr>
      <t>2016]370号</t>
    </r>
  </si>
  <si>
    <t>五交函[2016]137号</t>
  </si>
  <si>
    <r>
      <t>五交函[2016]1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7号</t>
    </r>
  </si>
  <si>
    <r>
      <t>五交函[2016]156</t>
    </r>
    <r>
      <rPr>
        <sz val="10"/>
        <color indexed="8"/>
        <rFont val="宋体"/>
        <family val="0"/>
      </rPr>
      <t>号</t>
    </r>
  </si>
  <si>
    <r>
      <t>白交运函[</t>
    </r>
    <r>
      <rPr>
        <sz val="10"/>
        <rFont val="宋体"/>
        <family val="0"/>
      </rPr>
      <t>2016]103号</t>
    </r>
  </si>
  <si>
    <r>
      <t>白交运函[</t>
    </r>
    <r>
      <rPr>
        <sz val="10"/>
        <rFont val="宋体"/>
        <family val="0"/>
      </rPr>
      <t>2016]103号</t>
    </r>
  </si>
  <si>
    <r>
      <t>白交运函[</t>
    </r>
    <r>
      <rPr>
        <sz val="10"/>
        <rFont val="宋体"/>
        <family val="0"/>
      </rPr>
      <t>2016]104号</t>
    </r>
  </si>
  <si>
    <r>
      <t>白交运函[</t>
    </r>
    <r>
      <rPr>
        <sz val="10"/>
        <rFont val="宋体"/>
        <family val="0"/>
      </rPr>
      <t>2016]107号</t>
    </r>
  </si>
  <si>
    <r>
      <t>白交运函[</t>
    </r>
    <r>
      <rPr>
        <sz val="10"/>
        <rFont val="宋体"/>
        <family val="0"/>
      </rPr>
      <t>2016]109号</t>
    </r>
  </si>
  <si>
    <r>
      <t>白交运函[</t>
    </r>
    <r>
      <rPr>
        <sz val="10"/>
        <rFont val="宋体"/>
        <family val="0"/>
      </rPr>
      <t>2016]101号</t>
    </r>
  </si>
  <si>
    <r>
      <t>白交运函[</t>
    </r>
    <r>
      <rPr>
        <sz val="10"/>
        <rFont val="宋体"/>
        <family val="0"/>
      </rPr>
      <t>2016]108号</t>
    </r>
  </si>
  <si>
    <r>
      <t>白交运函[</t>
    </r>
    <r>
      <rPr>
        <sz val="10"/>
        <rFont val="宋体"/>
        <family val="0"/>
      </rPr>
      <t>2016]106号</t>
    </r>
  </si>
  <si>
    <r>
      <t>浦交字</t>
    </r>
    <r>
      <rPr>
        <sz val="10"/>
        <color indexed="8"/>
        <rFont val="Times New Roman"/>
        <family val="1"/>
      </rPr>
      <t>[2016]162</t>
    </r>
    <r>
      <rPr>
        <sz val="10"/>
        <color indexed="8"/>
        <rFont val="宋体"/>
        <family val="0"/>
      </rPr>
      <t>号</t>
    </r>
  </si>
  <si>
    <r>
      <t>浦交字</t>
    </r>
    <r>
      <rPr>
        <sz val="10"/>
        <color indexed="8"/>
        <rFont val="Times New Roman"/>
        <family val="1"/>
      </rPr>
      <t>[2016]161</t>
    </r>
    <r>
      <rPr>
        <sz val="10"/>
        <color indexed="8"/>
        <rFont val="宋体"/>
        <family val="0"/>
      </rPr>
      <t>号</t>
    </r>
  </si>
  <si>
    <r>
      <t>浦交字</t>
    </r>
    <r>
      <rPr>
        <sz val="10"/>
        <color indexed="8"/>
        <rFont val="Times New Roman"/>
        <family val="1"/>
      </rPr>
      <t>[2016]165号</t>
    </r>
  </si>
  <si>
    <r>
      <t>浦交字</t>
    </r>
    <r>
      <rPr>
        <sz val="10"/>
        <color indexed="8"/>
        <rFont val="Times New Roman"/>
        <family val="1"/>
      </rPr>
      <t>[2016]166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</si>
  <si>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浦交字</t>
    </r>
    <r>
      <rPr>
        <sz val="10"/>
        <color indexed="8"/>
        <rFont val="Times New Roman"/>
        <family val="1"/>
      </rPr>
      <t>[2016]177</t>
    </r>
    <r>
      <rPr>
        <sz val="10"/>
        <color indexed="8"/>
        <rFont val="宋体"/>
        <family val="0"/>
      </rPr>
      <t>号</t>
    </r>
  </si>
  <si>
    <r>
      <t>浦交字</t>
    </r>
    <r>
      <rPr>
        <sz val="10"/>
        <color indexed="8"/>
        <rFont val="Times New Roman"/>
        <family val="1"/>
      </rPr>
      <t>[2016]163号</t>
    </r>
  </si>
  <si>
    <r>
      <t>浦交字</t>
    </r>
    <r>
      <rPr>
        <sz val="10"/>
        <color indexed="8"/>
        <rFont val="Times New Roman"/>
        <family val="1"/>
      </rPr>
      <t>[2016]164</t>
    </r>
    <r>
      <rPr>
        <sz val="10"/>
        <color indexed="8"/>
        <rFont val="宋体"/>
        <family val="0"/>
      </rPr>
      <t>号</t>
    </r>
  </si>
  <si>
    <r>
      <t>浦交字</t>
    </r>
    <r>
      <rPr>
        <sz val="10"/>
        <color indexed="8"/>
        <rFont val="Times New Roman"/>
        <family val="1"/>
      </rPr>
      <t>[2016]167号</t>
    </r>
  </si>
  <si>
    <r>
      <t>浦交字</t>
    </r>
    <r>
      <rPr>
        <sz val="10"/>
        <color indexed="8"/>
        <rFont val="Times New Roman"/>
        <family val="1"/>
      </rPr>
      <t>[2016]168</t>
    </r>
    <r>
      <rPr>
        <sz val="10"/>
        <color indexed="8"/>
        <rFont val="宋体"/>
        <family val="0"/>
      </rPr>
      <t>号</t>
    </r>
  </si>
  <si>
    <r>
      <t>浦交字</t>
    </r>
    <r>
      <rPr>
        <sz val="10"/>
        <color indexed="8"/>
        <rFont val="Times New Roman"/>
        <family val="1"/>
      </rPr>
      <t>[2016]170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</si>
  <si>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浦交字</t>
    </r>
    <r>
      <rPr>
        <sz val="10"/>
        <color indexed="8"/>
        <rFont val="Times New Roman"/>
        <family val="1"/>
      </rPr>
      <t>[2016]173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</si>
  <si>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浦交字</t>
    </r>
    <r>
      <rPr>
        <sz val="10"/>
        <color indexed="8"/>
        <rFont val="Times New Roman"/>
        <family val="1"/>
      </rPr>
      <t>[2016]174</t>
    </r>
    <r>
      <rPr>
        <sz val="10"/>
        <color indexed="8"/>
        <rFont val="宋体"/>
        <family val="0"/>
      </rPr>
      <t>号、浦交字</t>
    </r>
    <r>
      <rPr>
        <sz val="10"/>
        <color indexed="8"/>
        <rFont val="Times New Roman"/>
        <family val="1"/>
      </rPr>
      <t>[2016]175</t>
    </r>
    <r>
      <rPr>
        <sz val="10"/>
        <color indexed="8"/>
        <rFont val="宋体"/>
        <family val="0"/>
      </rPr>
      <t>号、浦交字</t>
    </r>
    <r>
      <rPr>
        <sz val="10"/>
        <color indexed="8"/>
        <rFont val="Times New Roman"/>
        <family val="1"/>
      </rPr>
      <t>[2016]176</t>
    </r>
    <r>
      <rPr>
        <sz val="10"/>
        <color indexed="8"/>
        <rFont val="宋体"/>
        <family val="0"/>
      </rPr>
      <t>号</t>
    </r>
  </si>
  <si>
    <r>
      <t>浦交字</t>
    </r>
    <r>
      <rPr>
        <sz val="10"/>
        <color indexed="8"/>
        <rFont val="Times New Roman"/>
        <family val="1"/>
      </rPr>
      <t>[2016]171号</t>
    </r>
  </si>
  <si>
    <r>
      <t>浦交字</t>
    </r>
    <r>
      <rPr>
        <sz val="10"/>
        <color indexed="8"/>
        <rFont val="Times New Roman"/>
        <family val="1"/>
      </rPr>
      <t>[2016]172</t>
    </r>
    <r>
      <rPr>
        <sz val="10"/>
        <color indexed="8"/>
        <rFont val="宋体"/>
        <family val="0"/>
      </rPr>
      <t>号</t>
    </r>
  </si>
  <si>
    <r>
      <t>浦交字</t>
    </r>
    <r>
      <rPr>
        <sz val="10"/>
        <color indexed="8"/>
        <rFont val="Times New Roman"/>
        <family val="1"/>
      </rPr>
      <t>[2016]169</t>
    </r>
    <r>
      <rPr>
        <sz val="10"/>
        <color indexed="8"/>
        <rFont val="宋体"/>
        <family val="0"/>
      </rPr>
      <t>号</t>
    </r>
  </si>
  <si>
    <t>备注：1.公路里程数和桥梁长宽数为施工图设计批复数。
      2.省级补助资金按《海南省交通基础设施扶贫攻坚战农村公路建设工程实施方案》（琼府〔2016〕91号）
        补助标准核执行。</t>
  </si>
  <si>
    <r>
      <t xml:space="preserve">备注：1.公路里程数和桥梁长宽数为施工图设计批复数。
    </t>
    </r>
    <r>
      <rPr>
        <sz val="6"/>
        <rFont val="宋体"/>
        <family val="0"/>
      </rPr>
      <t xml:space="preserve"> </t>
    </r>
    <r>
      <rPr>
        <sz val="10"/>
        <rFont val="宋体"/>
        <family val="0"/>
      </rPr>
      <t xml:space="preserve"> 2.省级补助资金按《海南省交通基础设施扶贫攻坚战农村公路建设工程实施方案》（琼府〔2016〕91号）
        补助标准核执行。</t>
    </r>
  </si>
  <si>
    <r>
      <t xml:space="preserve">备注：1.公路里程数和桥梁长宽数为施工图设计批复数。
    </t>
    </r>
    <r>
      <rPr>
        <sz val="6"/>
        <rFont val="宋体"/>
        <family val="0"/>
      </rPr>
      <t xml:space="preserve"> </t>
    </r>
    <r>
      <rPr>
        <sz val="10"/>
        <rFont val="宋体"/>
        <family val="0"/>
      </rPr>
      <t xml:space="preserve"> 2.省级补助资金按《海南省交通基础设施扶贫攻坚战农村公路建设工程实施方案》（琼府〔2016〕91号）
    </t>
    </r>
    <r>
      <rPr>
        <sz val="6"/>
        <rFont val="宋体"/>
        <family val="0"/>
      </rPr>
      <t xml:space="preserve"> </t>
    </r>
    <r>
      <rPr>
        <sz val="10"/>
        <rFont val="宋体"/>
        <family val="0"/>
      </rPr>
      <t xml:space="preserve">   补助标准核执行。</t>
    </r>
  </si>
  <si>
    <t>万交运函[2016]266号</t>
  </si>
  <si>
    <t>万交运函[2016]260号</t>
  </si>
  <si>
    <t>万交运函[2016]261号</t>
  </si>
  <si>
    <t>桥长
（米）</t>
  </si>
  <si>
    <r>
      <t xml:space="preserve">备注：1.公路里程数和桥梁长宽数为施工图设计批复数。
   </t>
    </r>
    <r>
      <rPr>
        <sz val="6"/>
        <rFont val="宋体"/>
        <family val="0"/>
      </rPr>
      <t xml:space="preserve"> </t>
    </r>
    <r>
      <rPr>
        <sz val="10"/>
        <rFont val="宋体"/>
        <family val="0"/>
      </rPr>
      <t xml:space="preserve">  2.省级补助资金按《海南省交通基础设施扶贫攻坚战农村公路建设工程实施方案》（琼府〔2016〕91号）
        补助标准核执行。</t>
    </r>
  </si>
  <si>
    <t>澄交审（工程）[2016]7号</t>
  </si>
  <si>
    <t>澄交审（工程）[2016]2号</t>
  </si>
  <si>
    <t>澄交审（工程）[2016]4号</t>
  </si>
  <si>
    <t>澄交审（工程）[2016]5号</t>
  </si>
  <si>
    <r>
      <t>琼交运函[</t>
    </r>
    <r>
      <rPr>
        <sz val="10"/>
        <color indexed="8"/>
        <rFont val="宋体"/>
        <family val="0"/>
      </rPr>
      <t>2016]
811号</t>
    </r>
  </si>
  <si>
    <r>
      <t>琼交运函[</t>
    </r>
    <r>
      <rPr>
        <sz val="10"/>
        <color indexed="8"/>
        <rFont val="宋体"/>
        <family val="0"/>
      </rPr>
      <t>2016]
1242号</t>
    </r>
  </si>
  <si>
    <r>
      <t>琼交运函[</t>
    </r>
    <r>
      <rPr>
        <sz val="10"/>
        <color indexed="8"/>
        <rFont val="宋体"/>
        <family val="0"/>
      </rPr>
      <t>2016]
1240号</t>
    </r>
  </si>
  <si>
    <r>
      <t>琼交运函
[</t>
    </r>
    <r>
      <rPr>
        <sz val="10"/>
        <color indexed="8"/>
        <rFont val="宋体"/>
        <family val="0"/>
      </rPr>
      <t>2016]812号</t>
    </r>
  </si>
  <si>
    <t>琼交运函2016]
1358号</t>
  </si>
  <si>
    <t>琼交运函[2016]
1359号</t>
  </si>
  <si>
    <t>琼交运函[2015]
1375号</t>
  </si>
  <si>
    <t>琼交运函[2016]
688号</t>
  </si>
  <si>
    <t>屯交字[2016]64号</t>
  </si>
  <si>
    <t>屯交字[2016]66号</t>
  </si>
  <si>
    <t>屯交字[2016]67号</t>
  </si>
  <si>
    <t>屯交字[2016]65号</t>
  </si>
  <si>
    <r>
      <t>昌交函[2016]2</t>
    </r>
    <r>
      <rPr>
        <sz val="10"/>
        <color indexed="8"/>
        <rFont val="宋体"/>
        <family val="0"/>
      </rPr>
      <t>61号</t>
    </r>
  </si>
  <si>
    <t>农村公路桥梁建设及
危桥改造工程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</si>
</sst>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0.00_);[Red]\(0.00\)"/>
    <numFmt numFmtId="180" formatCode="0_);[Red]\(0\)"/>
    <numFmt numFmtId="181" formatCode="0.000_);[Red]\(0.000\)"/>
    <numFmt numFmtId="182" formatCode="&quot;¥&quot;#,##0.0;&quot;¥&quot;\-#,##0.0"/>
    <numFmt numFmtId="183" formatCode="#,##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"/>
  </numFmts>
  <fonts count="66">
    <font>
      <sz val="12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Times New Roman"/>
      <family val="1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3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7" fillId="0" borderId="10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81" fontId="4" fillId="0" borderId="10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88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 locked="0"/>
    </xf>
    <xf numFmtId="0" fontId="54" fillId="0" borderId="10" xfId="0" applyNumberFormat="1" applyFont="1" applyBorder="1" applyAlignment="1">
      <alignment horizontal="center" vertical="center"/>
    </xf>
    <xf numFmtId="0" fontId="0" fillId="0" borderId="0" xfId="42">
      <alignment vertical="center"/>
      <protection/>
    </xf>
    <xf numFmtId="177" fontId="4" fillId="0" borderId="10" xfId="42" applyNumberFormat="1" applyFont="1" applyBorder="1" applyAlignment="1">
      <alignment horizontal="right" vertical="center" wrapText="1"/>
      <protection/>
    </xf>
    <xf numFmtId="179" fontId="0" fillId="0" borderId="10" xfId="42" applyNumberForma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49" fontId="3" fillId="0" borderId="10" xfId="42" applyNumberFormat="1" applyFont="1" applyBorder="1" applyAlignment="1">
      <alignment horizontal="center" vertical="center" wrapText="1"/>
      <protection/>
    </xf>
    <xf numFmtId="0" fontId="0" fillId="0" borderId="0" xfId="41" applyAlignment="1">
      <alignment horizontal="center" vertical="center"/>
      <protection/>
    </xf>
    <xf numFmtId="177" fontId="4" fillId="0" borderId="10" xfId="41" applyNumberFormat="1" applyFont="1" applyBorder="1" applyAlignment="1">
      <alignment horizontal="center" vertical="center" wrapText="1"/>
      <protection/>
    </xf>
    <xf numFmtId="177" fontId="9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181" fontId="9" fillId="0" borderId="10" xfId="41" applyNumberFormat="1" applyFont="1" applyBorder="1" applyAlignment="1">
      <alignment horizontal="left" vertical="center" wrapText="1"/>
      <protection/>
    </xf>
    <xf numFmtId="181" fontId="8" fillId="0" borderId="10" xfId="41" applyNumberFormat="1" applyFont="1" applyBorder="1" applyAlignment="1">
      <alignment horizontal="left" vertical="center" wrapText="1"/>
      <protection/>
    </xf>
    <xf numFmtId="0" fontId="8" fillId="0" borderId="10" xfId="41" applyNumberFormat="1" applyFont="1" applyBorder="1" applyAlignment="1">
      <alignment horizontal="left" vertical="center" wrapText="1"/>
      <protection/>
    </xf>
    <xf numFmtId="0" fontId="0" fillId="0" borderId="0" xfId="41">
      <alignment vertical="center"/>
      <protection/>
    </xf>
    <xf numFmtId="177" fontId="55" fillId="0" borderId="10" xfId="41" applyNumberFormat="1" applyFont="1" applyBorder="1" applyAlignment="1">
      <alignment horizontal="right" vertical="center" wrapText="1"/>
      <protection/>
    </xf>
    <xf numFmtId="177" fontId="56" fillId="0" borderId="10" xfId="41" applyNumberFormat="1" applyFont="1" applyBorder="1" applyAlignment="1">
      <alignment horizontal="right" vertical="center" wrapText="1"/>
      <protection/>
    </xf>
    <xf numFmtId="0" fontId="56" fillId="0" borderId="10" xfId="41" applyFont="1" applyBorder="1" applyAlignment="1">
      <alignment horizontal="center" vertical="center" wrapText="1"/>
      <protection/>
    </xf>
    <xf numFmtId="0" fontId="0" fillId="0" borderId="0" xfId="41" applyAlignment="1">
      <alignment vertical="center" wrapText="1"/>
      <protection/>
    </xf>
    <xf numFmtId="0" fontId="0" fillId="0" borderId="0" xfId="41" applyFont="1" applyAlignment="1">
      <alignment horizontal="center" vertical="center" wrapText="1"/>
      <protection/>
    </xf>
    <xf numFmtId="179" fontId="3" fillId="0" borderId="10" xfId="41" applyNumberFormat="1" applyFont="1" applyBorder="1" applyAlignment="1">
      <alignment horizontal="center" vertical="center" wrapText="1"/>
      <protection/>
    </xf>
    <xf numFmtId="0" fontId="3" fillId="0" borderId="0" xfId="41" applyFont="1">
      <alignment vertical="center"/>
      <protection/>
    </xf>
    <xf numFmtId="0" fontId="8" fillId="0" borderId="10" xfId="41" applyNumberFormat="1" applyFont="1" applyBorder="1" applyAlignment="1">
      <alignment horizontal="right" vertical="center" wrapText="1"/>
      <protection/>
    </xf>
    <xf numFmtId="189" fontId="8" fillId="33" borderId="10" xfId="42" applyNumberFormat="1" applyFont="1" applyFill="1" applyBorder="1" applyAlignment="1">
      <alignment horizontal="center" vertical="center" wrapText="1"/>
      <protection/>
    </xf>
    <xf numFmtId="189" fontId="8" fillId="33" borderId="10" xfId="42" applyNumberFormat="1" applyFont="1" applyFill="1" applyBorder="1" applyAlignment="1">
      <alignment horizontal="right" vertical="center" wrapText="1"/>
      <protection/>
    </xf>
    <xf numFmtId="189" fontId="8" fillId="0" borderId="10" xfId="41" applyNumberFormat="1" applyFont="1" applyBorder="1" applyAlignment="1">
      <alignment horizontal="right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0" fillId="0" borderId="0" xfId="42" applyFill="1">
      <alignment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179" fontId="2" fillId="0" borderId="10" xfId="41" applyNumberFormat="1" applyFont="1" applyBorder="1" applyAlignment="1">
      <alignment horizontal="center" vertical="center" wrapText="1"/>
      <protection/>
    </xf>
    <xf numFmtId="179" fontId="10" fillId="0" borderId="10" xfId="41" applyNumberFormat="1" applyFont="1" applyBorder="1" applyAlignment="1">
      <alignment horizontal="center" vertical="center" wrapText="1"/>
      <protection/>
    </xf>
    <xf numFmtId="180" fontId="3" fillId="0" borderId="10" xfId="41" applyNumberFormat="1" applyFont="1" applyBorder="1" applyAlignment="1">
      <alignment horizontal="center" vertical="center" wrapText="1"/>
      <protection/>
    </xf>
    <xf numFmtId="179" fontId="3" fillId="0" borderId="10" xfId="41" applyNumberFormat="1" applyFont="1" applyBorder="1" applyAlignment="1">
      <alignment horizontal="right" vertical="center" wrapText="1"/>
      <protection/>
    </xf>
    <xf numFmtId="179" fontId="56" fillId="0" borderId="10" xfId="41" applyNumberFormat="1" applyFont="1" applyBorder="1" applyAlignment="1">
      <alignment horizontal="right" vertical="center" wrapText="1"/>
      <protection/>
    </xf>
    <xf numFmtId="180" fontId="0" fillId="0" borderId="0" xfId="0" applyNumberFormat="1" applyAlignment="1">
      <alignment vertical="center"/>
    </xf>
    <xf numFmtId="177" fontId="4" fillId="0" borderId="11" xfId="41" applyNumberFormat="1" applyFont="1" applyBorder="1" applyAlignment="1">
      <alignment horizontal="center" vertical="center" wrapText="1"/>
      <protection/>
    </xf>
    <xf numFmtId="180" fontId="3" fillId="0" borderId="10" xfId="41" applyNumberFormat="1" applyFont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0" fontId="6" fillId="0" borderId="12" xfId="41" applyFont="1" applyBorder="1" applyAlignment="1">
      <alignment horizontal="center" vertical="center" wrapText="1"/>
      <protection/>
    </xf>
    <xf numFmtId="181" fontId="8" fillId="0" borderId="10" xfId="41" applyNumberFormat="1" applyFont="1" applyBorder="1" applyAlignment="1">
      <alignment horizontal="center" vertical="center" wrapText="1"/>
      <protection/>
    </xf>
    <xf numFmtId="181" fontId="3" fillId="0" borderId="10" xfId="41" applyNumberFormat="1" applyFont="1" applyBorder="1" applyAlignment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179" fontId="3" fillId="0" borderId="10" xfId="41" applyNumberFormat="1" applyFont="1" applyBorder="1" applyAlignment="1">
      <alignment horizontal="center" vertical="center" wrapText="1"/>
      <protection/>
    </xf>
    <xf numFmtId="181" fontId="3" fillId="0" borderId="10" xfId="41" applyNumberFormat="1" applyFont="1" applyBorder="1" applyAlignment="1">
      <alignment horizontal="right" vertical="center" wrapText="1"/>
      <protection/>
    </xf>
    <xf numFmtId="181" fontId="3" fillId="0" borderId="10" xfId="4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horizontal="center" vertical="center" wrapText="1"/>
      <protection/>
    </xf>
    <xf numFmtId="0" fontId="11" fillId="0" borderId="0" xfId="41" applyFont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41" applyFont="1" applyAlignment="1">
      <alignment horizontal="left" vertical="center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6" fillId="0" borderId="10" xfId="41" applyFont="1" applyBorder="1" applyAlignment="1">
      <alignment horizontal="left" vertical="center" wrapText="1"/>
      <protection/>
    </xf>
    <xf numFmtId="189" fontId="8" fillId="0" borderId="10" xfId="41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 vertical="center"/>
    </xf>
    <xf numFmtId="179" fontId="6" fillId="0" borderId="10" xfId="41" applyNumberFormat="1" applyFont="1" applyBorder="1" applyAlignment="1">
      <alignment horizontal="right" vertical="center" wrapText="1"/>
      <protection/>
    </xf>
    <xf numFmtId="179" fontId="6" fillId="0" borderId="10" xfId="41" applyNumberFormat="1" applyFont="1" applyBorder="1" applyAlignment="1">
      <alignment horizontal="center" vertical="center" wrapText="1"/>
      <protection/>
    </xf>
    <xf numFmtId="0" fontId="6" fillId="0" borderId="0" xfId="41" applyFont="1">
      <alignment vertical="center"/>
      <protection/>
    </xf>
    <xf numFmtId="0" fontId="8" fillId="0" borderId="11" xfId="41" applyNumberFormat="1" applyFont="1" applyBorder="1" applyAlignment="1">
      <alignment horizontal="right" vertical="center" wrapText="1"/>
      <protection/>
    </xf>
    <xf numFmtId="0" fontId="0" fillId="0" borderId="10" xfId="41" applyBorder="1" applyAlignment="1">
      <alignment horizontal="center" vertical="center"/>
      <protection/>
    </xf>
    <xf numFmtId="188" fontId="13" fillId="0" borderId="10" xfId="41" applyNumberFormat="1" applyFont="1" applyBorder="1" applyAlignment="1">
      <alignment horizontal="right" vertical="center" wrapText="1"/>
      <protection/>
    </xf>
    <xf numFmtId="177" fontId="7" fillId="0" borderId="10" xfId="41" applyNumberFormat="1" applyFont="1" applyBorder="1" applyAlignment="1">
      <alignment horizontal="center" vertical="center" wrapText="1"/>
      <protection/>
    </xf>
    <xf numFmtId="0" fontId="11" fillId="0" borderId="0" xfId="41" applyFont="1" applyAlignment="1">
      <alignment horizontal="center" vertical="center"/>
      <protection/>
    </xf>
    <xf numFmtId="189" fontId="13" fillId="0" borderId="10" xfId="41" applyNumberFormat="1" applyFont="1" applyBorder="1" applyAlignment="1">
      <alignment horizontal="right" vertical="center" wrapText="1"/>
      <protection/>
    </xf>
    <xf numFmtId="189" fontId="6" fillId="0" borderId="10" xfId="41" applyNumberFormat="1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right" vertical="center"/>
    </xf>
    <xf numFmtId="177" fontId="58" fillId="0" borderId="10" xfId="0" applyNumberFormat="1" applyFont="1" applyBorder="1" applyAlignment="1">
      <alignment horizontal="right" vertical="center"/>
    </xf>
    <xf numFmtId="177" fontId="56" fillId="0" borderId="10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189" fontId="6" fillId="0" borderId="10" xfId="41" applyNumberFormat="1" applyFont="1" applyBorder="1" applyAlignment="1">
      <alignment horizontal="right" vertical="center" wrapText="1"/>
      <protection/>
    </xf>
    <xf numFmtId="0" fontId="11" fillId="0" borderId="0" xfId="41" applyFont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181" fontId="7" fillId="0" borderId="10" xfId="0" applyNumberFormat="1" applyFont="1" applyBorder="1" applyAlignment="1">
      <alignment horizontal="right" vertical="center"/>
    </xf>
    <xf numFmtId="181" fontId="58" fillId="0" borderId="10" xfId="0" applyNumberFormat="1" applyFont="1" applyBorder="1" applyAlignment="1">
      <alignment horizontal="right" vertical="center"/>
    </xf>
    <xf numFmtId="188" fontId="56" fillId="0" borderId="10" xfId="0" applyNumberFormat="1" applyFont="1" applyFill="1" applyBorder="1" applyAlignment="1" applyProtection="1">
      <alignment vertical="center"/>
      <protection/>
    </xf>
    <xf numFmtId="0" fontId="3" fillId="0" borderId="10" xfId="42" applyFont="1" applyBorder="1" applyAlignment="1">
      <alignment vertical="center" wrapText="1"/>
      <protection/>
    </xf>
    <xf numFmtId="0" fontId="4" fillId="0" borderId="10" xfId="42" applyFont="1" applyBorder="1" applyAlignment="1">
      <alignment vertical="center" wrapText="1"/>
      <protection/>
    </xf>
    <xf numFmtId="189" fontId="13" fillId="33" borderId="10" xfId="42" applyNumberFormat="1" applyFont="1" applyFill="1" applyBorder="1" applyAlignment="1">
      <alignment horizontal="right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11" fillId="0" borderId="0" xfId="42" applyFont="1" applyAlignment="1">
      <alignment horizontal="center" vertical="center" wrapText="1"/>
      <protection/>
    </xf>
    <xf numFmtId="0" fontId="8" fillId="33" borderId="10" xfId="42" applyFont="1" applyFill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40" applyFont="1" applyFill="1" applyBorder="1" applyAlignment="1">
      <alignment horizontal="left" vertical="center"/>
    </xf>
    <xf numFmtId="189" fontId="56" fillId="33" borderId="10" xfId="42" applyNumberFormat="1" applyFont="1" applyFill="1" applyBorder="1" applyAlignment="1">
      <alignment horizontal="right" vertical="center" wrapText="1"/>
      <protection/>
    </xf>
    <xf numFmtId="181" fontId="56" fillId="33" borderId="10" xfId="0" applyNumberFormat="1" applyFont="1" applyFill="1" applyBorder="1" applyAlignment="1">
      <alignment horizontal="right" vertical="center" wrapText="1"/>
    </xf>
    <xf numFmtId="177" fontId="7" fillId="0" borderId="10" xfId="42" applyNumberFormat="1" applyFont="1" applyBorder="1" applyAlignment="1">
      <alignment horizontal="right" vertical="center" wrapText="1"/>
      <protection/>
    </xf>
    <xf numFmtId="0" fontId="11" fillId="0" borderId="0" xfId="42" applyFont="1">
      <alignment vertical="center"/>
      <protection/>
    </xf>
    <xf numFmtId="177" fontId="9" fillId="0" borderId="10" xfId="42" applyNumberFormat="1" applyFont="1" applyFill="1" applyBorder="1" applyAlignment="1">
      <alignment horizontal="left" vertical="center" wrapText="1"/>
      <protection/>
    </xf>
    <xf numFmtId="0" fontId="3" fillId="0" borderId="12" xfId="42" applyFont="1" applyBorder="1" applyAlignment="1">
      <alignment horizontal="left" vertical="center" wrapText="1"/>
      <protection/>
    </xf>
    <xf numFmtId="0" fontId="3" fillId="0" borderId="12" xfId="42" applyFont="1" applyBorder="1" applyAlignment="1">
      <alignment horizontal="left" vertical="center" wrapText="1"/>
      <protection/>
    </xf>
    <xf numFmtId="181" fontId="6" fillId="0" borderId="10" xfId="41" applyNumberFormat="1" applyFont="1" applyBorder="1" applyAlignment="1">
      <alignment horizontal="center" vertical="center" wrapText="1"/>
      <protection/>
    </xf>
    <xf numFmtId="49" fontId="12" fillId="0" borderId="10" xfId="41" applyNumberFormat="1" applyFont="1" applyBorder="1" applyAlignment="1">
      <alignment horizontal="center" vertical="center" wrapText="1"/>
      <protection/>
    </xf>
    <xf numFmtId="179" fontId="14" fillId="0" borderId="10" xfId="41" applyNumberFormat="1" applyFont="1" applyBorder="1" applyAlignment="1">
      <alignment horizontal="center" vertical="center" wrapText="1"/>
      <protection/>
    </xf>
    <xf numFmtId="0" fontId="60" fillId="0" borderId="10" xfId="0" applyNumberFormat="1" applyFont="1" applyFill="1" applyBorder="1" applyAlignment="1">
      <alignment horizontal="left" vertical="center" wrapText="1"/>
    </xf>
    <xf numFmtId="177" fontId="56" fillId="0" borderId="10" xfId="0" applyNumberFormat="1" applyFont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right" vertical="center"/>
    </xf>
    <xf numFmtId="188" fontId="13" fillId="33" borderId="10" xfId="42" applyNumberFormat="1" applyFont="1" applyFill="1" applyBorder="1" applyAlignment="1">
      <alignment horizontal="right" vertical="center" wrapText="1"/>
      <protection/>
    </xf>
    <xf numFmtId="188" fontId="8" fillId="33" borderId="10" xfId="42" applyNumberFormat="1" applyFont="1" applyFill="1" applyBorder="1" applyAlignment="1">
      <alignment horizontal="right" vertical="center" wrapText="1"/>
      <protection/>
    </xf>
    <xf numFmtId="0" fontId="6" fillId="0" borderId="10" xfId="41" applyFont="1" applyBorder="1">
      <alignment vertical="center"/>
      <protection/>
    </xf>
    <xf numFmtId="0" fontId="3" fillId="0" borderId="10" xfId="41" applyFont="1" applyBorder="1">
      <alignment vertical="center"/>
      <protection/>
    </xf>
    <xf numFmtId="0" fontId="11" fillId="0" borderId="10" xfId="0" applyFont="1" applyBorder="1" applyAlignment="1">
      <alignment vertical="center"/>
    </xf>
    <xf numFmtId="49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80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81" fontId="61" fillId="0" borderId="10" xfId="0" applyNumberFormat="1" applyFont="1" applyBorder="1" applyAlignment="1">
      <alignment horizontal="right" vertical="center"/>
    </xf>
    <xf numFmtId="177" fontId="61" fillId="0" borderId="10" xfId="0" applyNumberFormat="1" applyFont="1" applyBorder="1" applyAlignment="1">
      <alignment horizontal="right" vertical="center"/>
    </xf>
    <xf numFmtId="179" fontId="61" fillId="0" borderId="10" xfId="0" applyNumberFormat="1" applyFont="1" applyBorder="1" applyAlignment="1">
      <alignment horizontal="right" vertical="center"/>
    </xf>
    <xf numFmtId="177" fontId="61" fillId="0" borderId="10" xfId="0" applyNumberFormat="1" applyFont="1" applyBorder="1" applyAlignment="1">
      <alignment vertical="center"/>
    </xf>
    <xf numFmtId="180" fontId="61" fillId="0" borderId="10" xfId="0" applyNumberFormat="1" applyFont="1" applyBorder="1" applyAlignment="1">
      <alignment vertical="center"/>
    </xf>
    <xf numFmtId="179" fontId="6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9" fontId="3" fillId="0" borderId="10" xfId="41" applyNumberFormat="1" applyFont="1" applyBorder="1" applyAlignment="1">
      <alignment horizontal="center" vertical="center" wrapText="1"/>
      <protection/>
    </xf>
    <xf numFmtId="0" fontId="8" fillId="33" borderId="10" xfId="41" applyFont="1" applyFill="1" applyBorder="1" applyAlignment="1">
      <alignment horizontal="center" vertical="center" wrapText="1"/>
      <protection/>
    </xf>
    <xf numFmtId="179" fontId="6" fillId="0" borderId="10" xfId="41" applyNumberFormat="1" applyFont="1" applyBorder="1" applyAlignment="1">
      <alignment vertical="center" wrapText="1"/>
      <protection/>
    </xf>
    <xf numFmtId="177" fontId="8" fillId="0" borderId="10" xfId="41" applyNumberFormat="1" applyFont="1" applyFill="1" applyBorder="1" applyAlignment="1">
      <alignment horizontal="center" vertical="center" wrapText="1"/>
      <protection/>
    </xf>
    <xf numFmtId="179" fontId="3" fillId="0" borderId="10" xfId="41" applyNumberFormat="1" applyFont="1" applyBorder="1" applyAlignment="1">
      <alignment horizontal="right" vertical="center" wrapText="1"/>
      <protection/>
    </xf>
    <xf numFmtId="179" fontId="3" fillId="0" borderId="10" xfId="41" applyNumberFormat="1" applyFont="1" applyBorder="1" applyAlignment="1">
      <alignment vertical="center" wrapText="1"/>
      <protection/>
    </xf>
    <xf numFmtId="0" fontId="3" fillId="0" borderId="10" xfId="41" applyFont="1" applyBorder="1" applyAlignment="1">
      <alignment vertical="center" wrapText="1"/>
      <protection/>
    </xf>
    <xf numFmtId="181" fontId="62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88" fontId="61" fillId="0" borderId="10" xfId="0" applyNumberFormat="1" applyFont="1" applyFill="1" applyBorder="1" applyAlignment="1" applyProtection="1">
      <alignment vertical="center" wrapText="1"/>
      <protection/>
    </xf>
    <xf numFmtId="0" fontId="63" fillId="33" borderId="10" xfId="0" applyFont="1" applyFill="1" applyBorder="1" applyAlignment="1">
      <alignment horizontal="left" vertical="center" wrapText="1" shrinkToFit="1"/>
    </xf>
    <xf numFmtId="0" fontId="61" fillId="0" borderId="10" xfId="0" applyNumberFormat="1" applyFont="1" applyFill="1" applyBorder="1" applyAlignment="1" applyProtection="1">
      <alignment vertical="center" wrapText="1"/>
      <protection/>
    </xf>
    <xf numFmtId="0" fontId="63" fillId="33" borderId="13" xfId="0" applyFont="1" applyFill="1" applyBorder="1" applyAlignment="1">
      <alignment horizontal="left" vertical="center" wrapText="1" shrinkToFit="1"/>
    </xf>
    <xf numFmtId="0" fontId="63" fillId="0" borderId="10" xfId="0" applyNumberFormat="1" applyFont="1" applyFill="1" applyBorder="1" applyAlignment="1" applyProtection="1">
      <alignment horizontal="left" vertical="center" wrapText="1"/>
      <protection/>
    </xf>
    <xf numFmtId="0" fontId="64" fillId="0" borderId="10" xfId="0" applyFont="1" applyBorder="1" applyAlignment="1">
      <alignment horizontal="center" vertical="center"/>
    </xf>
    <xf numFmtId="188" fontId="64" fillId="0" borderId="10" xfId="0" applyNumberFormat="1" applyFont="1" applyFill="1" applyBorder="1" applyAlignment="1" applyProtection="1">
      <alignment vertical="center" wrapText="1"/>
      <protection/>
    </xf>
    <xf numFmtId="181" fontId="64" fillId="0" borderId="10" xfId="0" applyNumberFormat="1" applyFont="1" applyBorder="1" applyAlignment="1">
      <alignment horizontal="right" vertical="center"/>
    </xf>
    <xf numFmtId="177" fontId="64" fillId="0" borderId="10" xfId="0" applyNumberFormat="1" applyFont="1" applyBorder="1" applyAlignment="1">
      <alignment horizontal="right" vertical="center"/>
    </xf>
    <xf numFmtId="0" fontId="63" fillId="0" borderId="10" xfId="0" applyNumberFormat="1" applyFont="1" applyFill="1" applyBorder="1" applyAlignment="1" applyProtection="1">
      <alignment vertical="center" wrapText="1"/>
      <protection/>
    </xf>
    <xf numFmtId="188" fontId="61" fillId="0" borderId="10" xfId="0" applyNumberFormat="1" applyFont="1" applyBorder="1" applyAlignment="1">
      <alignment horizontal="center" vertical="center" wrapText="1"/>
    </xf>
    <xf numFmtId="188" fontId="61" fillId="0" borderId="10" xfId="0" applyNumberFormat="1" applyFont="1" applyBorder="1" applyAlignment="1">
      <alignment vertical="center"/>
    </xf>
    <xf numFmtId="188" fontId="62" fillId="0" borderId="10" xfId="0" applyNumberFormat="1" applyFont="1" applyBorder="1" applyAlignment="1">
      <alignment vertical="center"/>
    </xf>
    <xf numFmtId="0" fontId="11" fillId="0" borderId="0" xfId="41" applyFont="1" applyAlignment="1">
      <alignment vertical="center" wrapText="1"/>
      <protection/>
    </xf>
    <xf numFmtId="179" fontId="6" fillId="0" borderId="10" xfId="41" applyNumberFormat="1" applyFont="1" applyBorder="1">
      <alignment vertical="center"/>
      <protection/>
    </xf>
    <xf numFmtId="179" fontId="3" fillId="0" borderId="10" xfId="41" applyNumberFormat="1" applyFont="1" applyBorder="1">
      <alignment vertical="center"/>
      <protection/>
    </xf>
    <xf numFmtId="188" fontId="6" fillId="0" borderId="10" xfId="41" applyNumberFormat="1" applyFont="1" applyBorder="1" applyAlignment="1">
      <alignment horizontal="right" vertical="center" wrapText="1"/>
      <protection/>
    </xf>
    <xf numFmtId="188" fontId="8" fillId="0" borderId="10" xfId="41" applyNumberFormat="1" applyFont="1" applyBorder="1" applyAlignment="1">
      <alignment horizontal="right" vertical="center" wrapText="1"/>
      <protection/>
    </xf>
    <xf numFmtId="188" fontId="8" fillId="0" borderId="10" xfId="41" applyNumberFormat="1" applyFont="1" applyBorder="1" applyAlignment="1">
      <alignment horizontal="right" vertical="center" wrapText="1"/>
      <protection/>
    </xf>
    <xf numFmtId="179" fontId="62" fillId="0" borderId="10" xfId="0" applyNumberFormat="1" applyFont="1" applyBorder="1" applyAlignment="1">
      <alignment horizontal="right" vertical="center"/>
    </xf>
    <xf numFmtId="179" fontId="64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center" vertical="center" wrapText="1"/>
    </xf>
    <xf numFmtId="188" fontId="8" fillId="0" borderId="10" xfId="42" applyNumberFormat="1" applyFont="1" applyFill="1" applyBorder="1" applyAlignment="1">
      <alignment horizontal="right" vertical="center" wrapText="1"/>
      <protection/>
    </xf>
    <xf numFmtId="188" fontId="0" fillId="0" borderId="10" xfId="42" applyNumberFormat="1" applyBorder="1" applyAlignment="1">
      <alignment horizontal="center" vertical="center" wrapText="1"/>
      <protection/>
    </xf>
    <xf numFmtId="188" fontId="8" fillId="0" borderId="11" xfId="41" applyNumberFormat="1" applyFont="1" applyBorder="1" applyAlignment="1">
      <alignment horizontal="right" vertical="center" wrapText="1"/>
      <protection/>
    </xf>
    <xf numFmtId="179" fontId="3" fillId="0" borderId="10" xfId="41" applyNumberFormat="1" applyFont="1" applyBorder="1" applyAlignment="1">
      <alignment horizontal="right" vertical="center" wrapText="1"/>
      <protection/>
    </xf>
    <xf numFmtId="0" fontId="2" fillId="0" borderId="10" xfId="45" applyFont="1" applyBorder="1" applyAlignment="1">
      <alignment horizontal="left" vertical="center" wrapText="1"/>
      <protection/>
    </xf>
    <xf numFmtId="0" fontId="2" fillId="0" borderId="10" xfId="45" applyFont="1" applyFill="1" applyBorder="1" applyAlignment="1">
      <alignment horizontal="left" vertical="center" wrapText="1"/>
      <protection/>
    </xf>
    <xf numFmtId="0" fontId="2" fillId="33" borderId="10" xfId="45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horizontal="left" vertical="center" wrapText="1"/>
    </xf>
    <xf numFmtId="0" fontId="2" fillId="0" borderId="10" xfId="44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181" fontId="8" fillId="0" borderId="10" xfId="41" applyNumberFormat="1" applyFont="1" applyBorder="1" applyAlignment="1">
      <alignment horizontal="left" vertical="center" wrapText="1"/>
      <protection/>
    </xf>
    <xf numFmtId="0" fontId="8" fillId="33" borderId="10" xfId="41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41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176" fontId="61" fillId="0" borderId="10" xfId="0" applyNumberFormat="1" applyFont="1" applyBorder="1" applyAlignment="1">
      <alignment vertical="center"/>
    </xf>
    <xf numFmtId="176" fontId="6" fillId="0" borderId="10" xfId="41" applyNumberFormat="1" applyFont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left" vertical="center" wrapText="1"/>
    </xf>
    <xf numFmtId="178" fontId="6" fillId="0" borderId="10" xfId="41" applyNumberFormat="1" applyFont="1" applyBorder="1" applyAlignment="1">
      <alignment horizontal="center" vertical="center" wrapText="1"/>
      <protection/>
    </xf>
    <xf numFmtId="178" fontId="6" fillId="0" borderId="10" xfId="0" applyNumberFormat="1" applyFont="1" applyBorder="1" applyAlignment="1">
      <alignment horizontal="left" vertical="center" wrapText="1"/>
    </xf>
    <xf numFmtId="180" fontId="6" fillId="0" borderId="10" xfId="41" applyNumberFormat="1" applyFont="1" applyBorder="1" applyAlignment="1">
      <alignment horizontal="center" vertical="center" wrapText="1"/>
      <protection/>
    </xf>
    <xf numFmtId="180" fontId="6" fillId="0" borderId="10" xfId="0" applyNumberFormat="1" applyFont="1" applyBorder="1" applyAlignment="1">
      <alignment horizontal="left" vertical="center" wrapText="1"/>
    </xf>
    <xf numFmtId="180" fontId="8" fillId="33" borderId="10" xfId="41" applyNumberFormat="1" applyFont="1" applyFill="1" applyBorder="1" applyAlignment="1">
      <alignment horizontal="center" vertical="center" wrapText="1"/>
      <protection/>
    </xf>
    <xf numFmtId="180" fontId="3" fillId="0" borderId="10" xfId="41" applyNumberFormat="1" applyFont="1" applyBorder="1" applyAlignment="1">
      <alignment horizontal="center" vertical="center" wrapText="1"/>
      <protection/>
    </xf>
    <xf numFmtId="180" fontId="6" fillId="0" borderId="10" xfId="41" applyNumberFormat="1" applyFont="1" applyBorder="1" applyAlignment="1">
      <alignment horizontal="left" vertical="center" wrapText="1"/>
      <protection/>
    </xf>
    <xf numFmtId="180" fontId="8" fillId="0" borderId="10" xfId="41" applyNumberFormat="1" applyFont="1" applyFill="1" applyBorder="1" applyAlignment="1">
      <alignment horizontal="center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6" fillId="0" borderId="10" xfId="41" applyNumberFormat="1" applyFont="1" applyBorder="1" applyAlignment="1">
      <alignment horizontal="center" vertical="center" wrapText="1"/>
      <protection/>
    </xf>
    <xf numFmtId="177" fontId="6" fillId="0" borderId="10" xfId="0" applyNumberFormat="1" applyFont="1" applyBorder="1" applyAlignment="1">
      <alignment horizontal="left" vertical="center" wrapText="1"/>
    </xf>
    <xf numFmtId="177" fontId="8" fillId="33" borderId="10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Border="1" applyAlignment="1">
      <alignment horizontal="center" vertical="center" wrapText="1"/>
      <protection/>
    </xf>
    <xf numFmtId="177" fontId="6" fillId="0" borderId="10" xfId="41" applyNumberFormat="1" applyFont="1" applyBorder="1" applyAlignment="1">
      <alignment horizontal="left" vertical="center" wrapText="1"/>
      <protection/>
    </xf>
    <xf numFmtId="177" fontId="0" fillId="0" borderId="0" xfId="41" applyNumberFormat="1">
      <alignment vertical="center"/>
      <protection/>
    </xf>
    <xf numFmtId="177" fontId="6" fillId="0" borderId="10" xfId="41" applyNumberFormat="1" applyFont="1" applyBorder="1" applyAlignment="1">
      <alignment horizontal="right" vertical="center" wrapText="1"/>
      <protection/>
    </xf>
    <xf numFmtId="180" fontId="6" fillId="0" borderId="10" xfId="41" applyNumberFormat="1" applyFont="1" applyBorder="1" applyAlignment="1">
      <alignment horizontal="right" vertical="center" wrapText="1"/>
      <protection/>
    </xf>
    <xf numFmtId="180" fontId="3" fillId="0" borderId="10" xfId="41" applyNumberFormat="1" applyFont="1" applyBorder="1" applyAlignment="1">
      <alignment horizontal="right" vertical="center" wrapText="1"/>
      <protection/>
    </xf>
    <xf numFmtId="176" fontId="6" fillId="0" borderId="10" xfId="41" applyNumberFormat="1" applyFont="1" applyBorder="1" applyAlignment="1">
      <alignment horizontal="right" vertical="center" wrapText="1"/>
      <protection/>
    </xf>
    <xf numFmtId="176" fontId="13" fillId="0" borderId="10" xfId="41" applyNumberFormat="1" applyFont="1" applyBorder="1" applyAlignment="1">
      <alignment horizontal="right" vertical="center" wrapText="1"/>
      <protection/>
    </xf>
    <xf numFmtId="176" fontId="8" fillId="0" borderId="10" xfId="41" applyNumberFormat="1" applyFont="1" applyBorder="1" applyAlignment="1">
      <alignment horizontal="right" vertical="center" wrapText="1"/>
      <protection/>
    </xf>
    <xf numFmtId="177" fontId="62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58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77" fontId="3" fillId="0" borderId="10" xfId="41" applyNumberFormat="1" applyFont="1" applyBorder="1" applyAlignment="1">
      <alignment horizontal="right" vertical="center" wrapText="1"/>
      <protection/>
    </xf>
    <xf numFmtId="177" fontId="3" fillId="0" borderId="10" xfId="41" applyNumberFormat="1" applyFont="1" applyBorder="1" applyAlignment="1">
      <alignment vertical="center" wrapText="1"/>
      <protection/>
    </xf>
    <xf numFmtId="180" fontId="6" fillId="0" borderId="10" xfId="41" applyNumberFormat="1" applyFont="1" applyBorder="1" applyAlignment="1">
      <alignment vertical="center" wrapText="1"/>
      <protection/>
    </xf>
    <xf numFmtId="180" fontId="3" fillId="0" borderId="10" xfId="41" applyNumberFormat="1" applyFont="1" applyBorder="1" applyAlignment="1">
      <alignment horizontal="right" vertical="center" wrapText="1"/>
      <protection/>
    </xf>
    <xf numFmtId="180" fontId="3" fillId="0" borderId="10" xfId="41" applyNumberFormat="1" applyFont="1" applyBorder="1" applyAlignment="1">
      <alignment vertical="center" wrapText="1"/>
      <protection/>
    </xf>
    <xf numFmtId="180" fontId="3" fillId="0" borderId="10" xfId="0" applyNumberFormat="1" applyFont="1" applyBorder="1" applyAlignment="1">
      <alignment horizontal="center" vertical="center" wrapText="1"/>
    </xf>
    <xf numFmtId="180" fontId="8" fillId="33" borderId="10" xfId="42" applyNumberFormat="1" applyFont="1" applyFill="1" applyBorder="1" applyAlignment="1">
      <alignment horizontal="right" vertical="center" wrapText="1"/>
      <protection/>
    </xf>
    <xf numFmtId="180" fontId="56" fillId="33" borderId="10" xfId="42" applyNumberFormat="1" applyFont="1" applyFill="1" applyBorder="1" applyAlignment="1">
      <alignment horizontal="right" vertical="center" wrapText="1"/>
      <protection/>
    </xf>
    <xf numFmtId="180" fontId="56" fillId="33" borderId="10" xfId="0" applyNumberFormat="1" applyFont="1" applyFill="1" applyBorder="1" applyAlignment="1">
      <alignment horizontal="right" vertical="center" wrapText="1"/>
    </xf>
    <xf numFmtId="180" fontId="8" fillId="33" borderId="10" xfId="42" applyNumberFormat="1" applyFont="1" applyFill="1" applyBorder="1" applyAlignment="1">
      <alignment horizontal="center" vertical="center" wrapText="1"/>
      <protection/>
    </xf>
    <xf numFmtId="180" fontId="13" fillId="33" borderId="10" xfId="42" applyNumberFormat="1" applyFont="1" applyFill="1" applyBorder="1" applyAlignment="1">
      <alignment horizontal="right" vertical="center" wrapText="1"/>
      <protection/>
    </xf>
    <xf numFmtId="180" fontId="0" fillId="0" borderId="10" xfId="42" applyNumberFormat="1" applyBorder="1" applyAlignment="1">
      <alignment horizontal="center" vertical="center" wrapText="1"/>
      <protection/>
    </xf>
    <xf numFmtId="180" fontId="0" fillId="0" borderId="0" xfId="42" applyNumberFormat="1">
      <alignment vertical="center"/>
      <protection/>
    </xf>
    <xf numFmtId="176" fontId="8" fillId="33" borderId="10" xfId="42" applyNumberFormat="1" applyFont="1" applyFill="1" applyBorder="1" applyAlignment="1">
      <alignment horizontal="right" vertical="center" wrapText="1"/>
      <protection/>
    </xf>
    <xf numFmtId="176" fontId="56" fillId="33" borderId="10" xfId="42" applyNumberFormat="1" applyFont="1" applyFill="1" applyBorder="1" applyAlignment="1">
      <alignment horizontal="right" vertical="center" wrapText="1"/>
      <protection/>
    </xf>
    <xf numFmtId="176" fontId="56" fillId="33" borderId="10" xfId="0" applyNumberFormat="1" applyFont="1" applyFill="1" applyBorder="1" applyAlignment="1">
      <alignment horizontal="right" vertical="center" wrapText="1"/>
    </xf>
    <xf numFmtId="176" fontId="8" fillId="0" borderId="10" xfId="41" applyNumberFormat="1" applyFont="1" applyFill="1" applyBorder="1" applyAlignment="1">
      <alignment horizontal="right" vertical="center" wrapText="1"/>
      <protection/>
    </xf>
    <xf numFmtId="178" fontId="13" fillId="0" borderId="10" xfId="41" applyNumberFormat="1" applyFont="1" applyBorder="1" applyAlignment="1">
      <alignment horizontal="right" vertical="center" wrapText="1"/>
      <protection/>
    </xf>
    <xf numFmtId="178" fontId="8" fillId="0" borderId="10" xfId="41" applyNumberFormat="1" applyFont="1" applyFill="1" applyBorder="1" applyAlignment="1">
      <alignment horizontal="right" vertical="center" wrapText="1"/>
      <protection/>
    </xf>
    <xf numFmtId="177" fontId="3" fillId="0" borderId="10" xfId="41" applyNumberFormat="1" applyFont="1" applyBorder="1" applyAlignment="1">
      <alignment horizontal="right" vertical="center" wrapText="1"/>
      <protection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left" vertical="center" wrapText="1"/>
    </xf>
    <xf numFmtId="177" fontId="3" fillId="0" borderId="13" xfId="0" applyNumberFormat="1" applyFont="1" applyBorder="1" applyAlignment="1">
      <alignment horizontal="left" vertical="center" wrapText="1"/>
    </xf>
    <xf numFmtId="0" fontId="11" fillId="0" borderId="10" xfId="41" applyFont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left" vertical="center" wrapText="1"/>
    </xf>
    <xf numFmtId="176" fontId="56" fillId="0" borderId="10" xfId="41" applyNumberFormat="1" applyFont="1" applyBorder="1" applyAlignment="1">
      <alignment horizontal="right" vertical="center" wrapText="1"/>
      <protection/>
    </xf>
    <xf numFmtId="189" fontId="56" fillId="0" borderId="10" xfId="41" applyNumberFormat="1" applyFont="1" applyBorder="1" applyAlignment="1">
      <alignment horizontal="right" vertical="center" wrapText="1"/>
      <protection/>
    </xf>
    <xf numFmtId="188" fontId="56" fillId="0" borderId="10" xfId="41" applyNumberFormat="1" applyFont="1" applyBorder="1" applyAlignment="1">
      <alignment horizontal="right" vertical="center" wrapText="1"/>
      <protection/>
    </xf>
    <xf numFmtId="0" fontId="59" fillId="0" borderId="0" xfId="41" applyFont="1">
      <alignment vertical="center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178" fontId="3" fillId="0" borderId="10" xfId="41" applyNumberFormat="1" applyFont="1" applyFill="1" applyBorder="1" applyAlignment="1">
      <alignment horizontal="center" vertical="center" wrapText="1"/>
      <protection/>
    </xf>
    <xf numFmtId="176" fontId="3" fillId="0" borderId="10" xfId="41" applyNumberFormat="1" applyFont="1" applyFill="1" applyBorder="1" applyAlignment="1">
      <alignment horizontal="center" vertical="center" wrapText="1"/>
      <protection/>
    </xf>
    <xf numFmtId="179" fontId="3" fillId="0" borderId="10" xfId="41" applyNumberFormat="1" applyFont="1" applyBorder="1" applyAlignment="1">
      <alignment horizontal="left" vertical="center" wrapText="1"/>
      <protection/>
    </xf>
    <xf numFmtId="180" fontId="3" fillId="0" borderId="10" xfId="41" applyNumberFormat="1" applyFont="1" applyBorder="1" applyAlignment="1">
      <alignment horizontal="right" vertical="center" wrapText="1"/>
      <protection/>
    </xf>
    <xf numFmtId="180" fontId="3" fillId="0" borderId="10" xfId="41" applyNumberFormat="1" applyFont="1" applyBorder="1" applyAlignment="1">
      <alignment horizontal="left" vertical="center" wrapText="1"/>
      <protection/>
    </xf>
    <xf numFmtId="188" fontId="56" fillId="0" borderId="10" xfId="41" applyNumberFormat="1" applyFont="1" applyBorder="1" applyAlignment="1">
      <alignment horizontal="left" vertical="center" wrapText="1"/>
      <protection/>
    </xf>
    <xf numFmtId="179" fontId="3" fillId="0" borderId="10" xfId="0" applyNumberFormat="1" applyFont="1" applyBorder="1" applyAlignment="1">
      <alignment horizontal="right" vertical="center"/>
    </xf>
    <xf numFmtId="0" fontId="8" fillId="33" borderId="10" xfId="42" applyFont="1" applyFill="1" applyBorder="1" applyAlignment="1">
      <alignment horizontal="left" vertical="center" wrapText="1"/>
      <protection/>
    </xf>
    <xf numFmtId="0" fontId="3" fillId="0" borderId="12" xfId="42" applyFont="1" applyBorder="1" applyAlignment="1">
      <alignment horizontal="left" vertical="center" wrapText="1"/>
      <protection/>
    </xf>
    <xf numFmtId="188" fontId="8" fillId="33" borderId="10" xfId="42" applyNumberFormat="1" applyFont="1" applyFill="1" applyBorder="1" applyAlignment="1">
      <alignment horizontal="right" vertical="center" wrapText="1"/>
      <protection/>
    </xf>
    <xf numFmtId="178" fontId="8" fillId="33" borderId="10" xfId="42" applyNumberFormat="1" applyFont="1" applyFill="1" applyBorder="1" applyAlignment="1">
      <alignment horizontal="right" vertical="center" wrapText="1"/>
      <protection/>
    </xf>
    <xf numFmtId="1" fontId="54" fillId="0" borderId="10" xfId="0" applyNumberFormat="1" applyFont="1" applyBorder="1" applyAlignment="1">
      <alignment horizontal="right" vertical="center"/>
    </xf>
    <xf numFmtId="190" fontId="54" fillId="0" borderId="10" xfId="0" applyNumberFormat="1" applyFont="1" applyBorder="1" applyAlignment="1">
      <alignment horizontal="right" vertical="center"/>
    </xf>
    <xf numFmtId="181" fontId="8" fillId="0" borderId="10" xfId="41" applyNumberFormat="1" applyFont="1" applyBorder="1" applyAlignment="1">
      <alignment horizontal="left" vertical="center" wrapText="1"/>
      <protection/>
    </xf>
    <xf numFmtId="0" fontId="56" fillId="0" borderId="10" xfId="0" applyNumberFormat="1" applyFont="1" applyFill="1" applyBorder="1" applyAlignment="1">
      <alignment horizontal="left" vertical="center" wrapText="1"/>
    </xf>
    <xf numFmtId="178" fontId="8" fillId="33" borderId="10" xfId="41" applyNumberFormat="1" applyFont="1" applyFill="1" applyBorder="1" applyAlignment="1">
      <alignment horizontal="center" vertical="center" wrapText="1"/>
      <protection/>
    </xf>
    <xf numFmtId="176" fontId="8" fillId="33" borderId="10" xfId="41" applyNumberFormat="1" applyFont="1" applyFill="1" applyBorder="1" applyAlignment="1">
      <alignment horizontal="center" vertical="center" wrapText="1"/>
      <protection/>
    </xf>
    <xf numFmtId="178" fontId="3" fillId="0" borderId="10" xfId="41" applyNumberFormat="1" applyFont="1" applyBorder="1" applyAlignment="1">
      <alignment horizontal="center" vertical="center" wrapText="1"/>
      <protection/>
    </xf>
    <xf numFmtId="176" fontId="3" fillId="0" borderId="10" xfId="41" applyNumberFormat="1" applyFont="1" applyBorder="1" applyAlignment="1">
      <alignment horizontal="center" vertical="center" wrapText="1"/>
      <protection/>
    </xf>
    <xf numFmtId="178" fontId="3" fillId="0" borderId="10" xfId="41" applyNumberFormat="1" applyFont="1" applyBorder="1" applyAlignment="1">
      <alignment vertical="center" wrapText="1"/>
      <protection/>
    </xf>
    <xf numFmtId="176" fontId="3" fillId="0" borderId="10" xfId="41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/>
    </xf>
    <xf numFmtId="181" fontId="6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42" applyFont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3" fillId="0" borderId="14" xfId="46" applyFont="1" applyFill="1" applyBorder="1" applyAlignment="1" applyProtection="1">
      <alignment horizontal="left" vertical="center" wrapText="1"/>
      <protection locked="0"/>
    </xf>
    <xf numFmtId="180" fontId="6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42" applyFont="1" applyBorder="1" applyAlignment="1">
      <alignment horizontal="left" vertical="center" wrapText="1"/>
      <protection/>
    </xf>
    <xf numFmtId="188" fontId="8" fillId="33" borderId="10" xfId="42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79" fontId="56" fillId="0" borderId="10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vertical="center" wrapText="1"/>
    </xf>
    <xf numFmtId="179" fontId="3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2" fillId="0" borderId="10" xfId="46" applyFont="1" applyFill="1" applyBorder="1" applyAlignment="1" applyProtection="1">
      <alignment horizontal="left" vertical="center" wrapText="1"/>
      <protection locked="0"/>
    </xf>
    <xf numFmtId="177" fontId="8" fillId="0" borderId="10" xfId="41" applyNumberFormat="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 wrapText="1"/>
      <protection/>
    </xf>
    <xf numFmtId="0" fontId="3" fillId="0" borderId="10" xfId="41" applyNumberFormat="1" applyFont="1" applyFill="1" applyBorder="1" applyAlignment="1">
      <alignment horizontal="left" vertical="center" wrapText="1"/>
      <protection/>
    </xf>
    <xf numFmtId="0" fontId="3" fillId="0" borderId="10" xfId="46" applyFont="1" applyFill="1" applyBorder="1" applyAlignment="1" applyProtection="1">
      <alignment horizontal="left" vertical="center" wrapText="1"/>
      <protection locked="0"/>
    </xf>
    <xf numFmtId="1" fontId="3" fillId="0" borderId="10" xfId="46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46" applyFont="1" applyFill="1" applyBorder="1" applyAlignment="1" applyProtection="1">
      <alignment horizontal="right" vertical="center" wrapText="1"/>
      <protection locked="0"/>
    </xf>
    <xf numFmtId="0" fontId="56" fillId="0" borderId="10" xfId="46" applyFont="1" applyFill="1" applyBorder="1" applyAlignment="1" applyProtection="1">
      <alignment horizontal="left" vertical="center" wrapText="1"/>
      <protection locked="0"/>
    </xf>
    <xf numFmtId="1" fontId="56" fillId="0" borderId="10" xfId="46" applyNumberFormat="1" applyFont="1" applyFill="1" applyBorder="1" applyAlignment="1" applyProtection="1">
      <alignment horizontal="right" vertical="center" wrapText="1"/>
      <protection locked="0"/>
    </xf>
    <xf numFmtId="0" fontId="56" fillId="0" borderId="10" xfId="46" applyFont="1" applyFill="1" applyBorder="1" applyAlignment="1" applyProtection="1">
      <alignment horizontal="right" vertical="center" wrapText="1"/>
      <protection locked="0"/>
    </xf>
    <xf numFmtId="188" fontId="3" fillId="0" borderId="10" xfId="41" applyNumberFormat="1" applyFont="1" applyBorder="1" applyAlignment="1">
      <alignment horizontal="center" vertical="center" wrapText="1"/>
      <protection/>
    </xf>
    <xf numFmtId="176" fontId="3" fillId="0" borderId="10" xfId="41" applyNumberFormat="1" applyFont="1" applyBorder="1" applyAlignment="1">
      <alignment horizontal="right" vertical="center" wrapText="1"/>
      <protection/>
    </xf>
    <xf numFmtId="189" fontId="3" fillId="0" borderId="10" xfId="41" applyNumberFormat="1" applyFont="1" applyBorder="1" applyAlignment="1">
      <alignment horizontal="right" vertical="center" wrapText="1"/>
      <protection/>
    </xf>
    <xf numFmtId="188" fontId="3" fillId="0" borderId="10" xfId="41" applyNumberFormat="1" applyFont="1" applyBorder="1" applyAlignment="1">
      <alignment horizontal="right" vertical="center" wrapText="1"/>
      <protection/>
    </xf>
    <xf numFmtId="181" fontId="3" fillId="0" borderId="10" xfId="42" applyNumberFormat="1" applyFont="1" applyBorder="1" applyAlignment="1">
      <alignment horizontal="left" vertical="center" wrapText="1"/>
      <protection/>
    </xf>
    <xf numFmtId="177" fontId="3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176" fontId="8" fillId="0" borderId="10" xfId="41" applyNumberFormat="1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188" fontId="61" fillId="0" borderId="11" xfId="0" applyNumberFormat="1" applyFont="1" applyBorder="1" applyAlignment="1">
      <alignment horizontal="center" vertical="center" wrapText="1"/>
    </xf>
    <xf numFmtId="188" fontId="61" fillId="0" borderId="14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left" vertical="center" wrapText="1"/>
    </xf>
    <xf numFmtId="0" fontId="5" fillId="0" borderId="0" xfId="4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179" fontId="5" fillId="0" borderId="0" xfId="41" applyNumberFormat="1" applyFont="1" applyBorder="1" applyAlignment="1">
      <alignment horizontal="center" vertical="center" wrapText="1"/>
      <protection/>
    </xf>
    <xf numFmtId="179" fontId="6" fillId="0" borderId="10" xfId="41" applyNumberFormat="1" applyFont="1" applyBorder="1" applyAlignment="1">
      <alignment horizontal="center" vertical="center" wrapText="1"/>
      <protection/>
    </xf>
    <xf numFmtId="0" fontId="65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5" fillId="0" borderId="0" xfId="41" applyFont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_海南省农村公路（县、乡、村道）“十三五”建设规划项目表(保亭县）2016-6-12(终稿)" xfId="43"/>
    <cellStyle name="常规 4" xfId="44"/>
    <cellStyle name="常规 8" xfId="45"/>
    <cellStyle name="常规_农村公路通达、通畅项目明细表和汇总表-042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Zeros="0" view="pageBreakPreview" zoomScaleSheetLayoutView="100" workbookViewId="0" topLeftCell="A10">
      <selection activeCell="J13" sqref="J13"/>
    </sheetView>
  </sheetViews>
  <sheetFormatPr defaultColWidth="9.00390625" defaultRowHeight="14.25"/>
  <cols>
    <col min="1" max="1" width="4.875" style="0" bestFit="1" customWidth="1"/>
    <col min="2" max="2" width="10.625" style="0" customWidth="1"/>
    <col min="3" max="3" width="8.00390625" style="0" bestFit="1" customWidth="1"/>
    <col min="4" max="4" width="9.625" style="9" customWidth="1"/>
    <col min="5" max="5" width="8.00390625" style="0" bestFit="1" customWidth="1"/>
    <col min="6" max="6" width="9.625" style="9" customWidth="1"/>
    <col min="7" max="7" width="8.00390625" style="0" bestFit="1" customWidth="1"/>
    <col min="8" max="8" width="9.625" style="9" customWidth="1"/>
    <col min="9" max="9" width="8.00390625" style="0" bestFit="1" customWidth="1"/>
    <col min="10" max="10" width="9.50390625" style="9" customWidth="1"/>
    <col min="11" max="11" width="4.75390625" style="51" bestFit="1" customWidth="1"/>
    <col min="12" max="12" width="8.625" style="0" customWidth="1"/>
    <col min="13" max="13" width="9.625" style="9" customWidth="1"/>
    <col min="14" max="14" width="8.00390625" style="0" bestFit="1" customWidth="1"/>
    <col min="15" max="15" width="9.625" style="9" customWidth="1"/>
    <col min="16" max="16" width="11.00390625" style="9" customWidth="1"/>
  </cols>
  <sheetData>
    <row r="1" spans="1:17" ht="46.5" customHeight="1">
      <c r="A1" s="317" t="s">
        <v>465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s="6" customFormat="1" ht="37.5" customHeight="1">
      <c r="A2" s="312" t="s">
        <v>16</v>
      </c>
      <c r="B2" s="312" t="s">
        <v>15</v>
      </c>
      <c r="C2" s="312" t="s">
        <v>394</v>
      </c>
      <c r="D2" s="312"/>
      <c r="E2" s="312" t="s">
        <v>395</v>
      </c>
      <c r="F2" s="312"/>
      <c r="G2" s="312" t="s">
        <v>396</v>
      </c>
      <c r="H2" s="312"/>
      <c r="I2" s="312" t="s">
        <v>397</v>
      </c>
      <c r="J2" s="312"/>
      <c r="K2" s="312" t="s">
        <v>651</v>
      </c>
      <c r="L2" s="312"/>
      <c r="M2" s="312"/>
      <c r="N2" s="312" t="s">
        <v>398</v>
      </c>
      <c r="O2" s="312"/>
      <c r="P2" s="313" t="s">
        <v>463</v>
      </c>
      <c r="Q2" s="312" t="s">
        <v>464</v>
      </c>
    </row>
    <row r="3" spans="1:17" s="6" customFormat="1" ht="48" customHeight="1">
      <c r="A3" s="312"/>
      <c r="B3" s="312"/>
      <c r="C3" s="127" t="s">
        <v>399</v>
      </c>
      <c r="D3" s="158" t="s">
        <v>17</v>
      </c>
      <c r="E3" s="127" t="s">
        <v>400</v>
      </c>
      <c r="F3" s="158" t="s">
        <v>17</v>
      </c>
      <c r="G3" s="127" t="s">
        <v>400</v>
      </c>
      <c r="H3" s="158" t="s">
        <v>17</v>
      </c>
      <c r="I3" s="127" t="s">
        <v>399</v>
      </c>
      <c r="J3" s="158" t="s">
        <v>466</v>
      </c>
      <c r="K3" s="129" t="s">
        <v>18</v>
      </c>
      <c r="L3" s="128" t="s">
        <v>401</v>
      </c>
      <c r="M3" s="158" t="s">
        <v>17</v>
      </c>
      <c r="N3" s="127" t="s">
        <v>399</v>
      </c>
      <c r="O3" s="158" t="s">
        <v>17</v>
      </c>
      <c r="P3" s="314"/>
      <c r="Q3" s="312"/>
    </row>
    <row r="4" spans="1:19" ht="24.75" customHeight="1">
      <c r="A4" s="130">
        <v>1</v>
      </c>
      <c r="B4" s="130" t="s">
        <v>0</v>
      </c>
      <c r="C4" s="134">
        <f>'文昌'!F5</f>
        <v>0</v>
      </c>
      <c r="D4" s="159">
        <f>'文昌'!G5</f>
        <v>0</v>
      </c>
      <c r="E4" s="187">
        <f>'文昌'!F7</f>
        <v>0</v>
      </c>
      <c r="F4" s="159">
        <f>'文昌'!G7</f>
        <v>0</v>
      </c>
      <c r="G4" s="136">
        <f>'文昌'!F9</f>
        <v>0</v>
      </c>
      <c r="H4" s="159">
        <f>'文昌'!G9</f>
        <v>0</v>
      </c>
      <c r="I4" s="134">
        <f>'文昌'!F11</f>
        <v>0</v>
      </c>
      <c r="J4" s="159">
        <f>'文昌'!G11</f>
        <v>0</v>
      </c>
      <c r="K4" s="135">
        <v>8</v>
      </c>
      <c r="L4" s="135">
        <f>'文昌'!F13</f>
        <v>1414</v>
      </c>
      <c r="M4" s="159">
        <f>'文昌'!G13</f>
        <v>537.32</v>
      </c>
      <c r="N4" s="136">
        <f>'文昌'!F22</f>
        <v>0</v>
      </c>
      <c r="O4" s="159">
        <f>'文昌'!G22</f>
        <v>0</v>
      </c>
      <c r="P4" s="159">
        <f aca="true" t="shared" si="0" ref="P4:P17">SUM(D4,F4,H4,J4,M4,O4)</f>
        <v>537.32</v>
      </c>
      <c r="Q4" s="137"/>
      <c r="S4" s="8"/>
    </row>
    <row r="5" spans="1:19" ht="24.75" customHeight="1">
      <c r="A5" s="130">
        <v>2</v>
      </c>
      <c r="B5" s="130" t="s">
        <v>1</v>
      </c>
      <c r="C5" s="134">
        <f>'琼海'!F5</f>
        <v>0</v>
      </c>
      <c r="D5" s="159">
        <f>'琼海'!G5</f>
        <v>0</v>
      </c>
      <c r="E5" s="187">
        <f>'琼海'!F7</f>
        <v>0</v>
      </c>
      <c r="F5" s="159">
        <f>'琼海'!G7</f>
        <v>0</v>
      </c>
      <c r="G5" s="136">
        <f>'琼海'!F9</f>
        <v>0</v>
      </c>
      <c r="H5" s="159">
        <f>'琼海'!G9</f>
        <v>0</v>
      </c>
      <c r="I5" s="134">
        <f>'琼海'!F11</f>
        <v>0</v>
      </c>
      <c r="J5" s="159">
        <f>'琼海'!G11</f>
        <v>0</v>
      </c>
      <c r="K5" s="135">
        <v>4</v>
      </c>
      <c r="L5" s="135">
        <f>'琼海'!F13</f>
        <v>1213.5</v>
      </c>
      <c r="M5" s="159">
        <f>'琼海'!G13</f>
        <v>461.13</v>
      </c>
      <c r="N5" s="136">
        <f>'琼海'!F18</f>
        <v>0</v>
      </c>
      <c r="O5" s="159">
        <f>'琼海'!G18</f>
        <v>0</v>
      </c>
      <c r="P5" s="159">
        <f t="shared" si="0"/>
        <v>461.13</v>
      </c>
      <c r="Q5" s="137"/>
      <c r="S5" s="8"/>
    </row>
    <row r="6" spans="1:19" ht="24.75" customHeight="1">
      <c r="A6" s="130">
        <v>3</v>
      </c>
      <c r="B6" s="130" t="s">
        <v>2</v>
      </c>
      <c r="C6" s="134">
        <f>'万宁'!C5</f>
        <v>35.900000000000006</v>
      </c>
      <c r="D6" s="159">
        <f>'万宁'!G5</f>
        <v>1077</v>
      </c>
      <c r="E6" s="187">
        <f>'万宁'!C43</f>
        <v>0</v>
      </c>
      <c r="F6" s="159">
        <f>'万宁'!G43</f>
        <v>0</v>
      </c>
      <c r="G6" s="136">
        <f>'万宁'!C45</f>
        <v>0</v>
      </c>
      <c r="H6" s="159">
        <f>'万宁'!G45</f>
        <v>0</v>
      </c>
      <c r="I6" s="134">
        <f>'万宁'!C47</f>
        <v>0</v>
      </c>
      <c r="J6" s="159">
        <f>'万宁'!G47</f>
        <v>0</v>
      </c>
      <c r="K6" s="135"/>
      <c r="L6" s="135">
        <f>'万宁'!C49</f>
        <v>0</v>
      </c>
      <c r="M6" s="159">
        <f>'万宁'!G49</f>
        <v>0</v>
      </c>
      <c r="N6" s="136">
        <f>'万宁'!C51</f>
        <v>7.34</v>
      </c>
      <c r="O6" s="159">
        <f>'万宁'!G51</f>
        <v>1174.4</v>
      </c>
      <c r="P6" s="159">
        <f t="shared" si="0"/>
        <v>2251.4</v>
      </c>
      <c r="Q6" s="137"/>
      <c r="S6" s="8"/>
    </row>
    <row r="7" spans="1:19" ht="24.75" customHeight="1">
      <c r="A7" s="130">
        <v>4</v>
      </c>
      <c r="B7" s="130" t="s">
        <v>3</v>
      </c>
      <c r="C7" s="134">
        <f>'陵水'!F5</f>
        <v>0</v>
      </c>
      <c r="D7" s="159">
        <f>'陵水'!G5</f>
        <v>0</v>
      </c>
      <c r="E7" s="187">
        <f>'陵水'!F7</f>
        <v>0</v>
      </c>
      <c r="F7" s="159">
        <f>'陵水'!G7</f>
        <v>0</v>
      </c>
      <c r="G7" s="136">
        <f>'陵水'!F9</f>
        <v>0</v>
      </c>
      <c r="H7" s="159">
        <f>'陵水'!G9</f>
        <v>0</v>
      </c>
      <c r="I7" s="134">
        <f>'陵水'!F11</f>
        <v>0</v>
      </c>
      <c r="J7" s="159">
        <f>'陵水'!G11</f>
        <v>0</v>
      </c>
      <c r="K7" s="135">
        <v>10</v>
      </c>
      <c r="L7" s="135">
        <f>'陵水'!F13</f>
        <v>2017.5</v>
      </c>
      <c r="M7" s="159">
        <f>'陵水'!G13</f>
        <v>766.6499999999999</v>
      </c>
      <c r="N7" s="136">
        <f>'陵水'!F24</f>
        <v>0</v>
      </c>
      <c r="O7" s="159">
        <f>'陵水'!G24</f>
        <v>0</v>
      </c>
      <c r="P7" s="159">
        <f t="shared" si="0"/>
        <v>766.6499999999999</v>
      </c>
      <c r="Q7" s="137"/>
      <c r="S7" s="8"/>
    </row>
    <row r="8" spans="1:19" ht="24.75" customHeight="1">
      <c r="A8" s="130">
        <v>5</v>
      </c>
      <c r="B8" s="130" t="s">
        <v>4</v>
      </c>
      <c r="C8" s="134">
        <f>'昌江'!C5</f>
        <v>0</v>
      </c>
      <c r="D8" s="159">
        <f>'昌江'!G5</f>
        <v>0</v>
      </c>
      <c r="E8" s="187">
        <f>'昌江'!C7</f>
        <v>29.5</v>
      </c>
      <c r="F8" s="159">
        <f>'昌江'!G7</f>
        <v>516.25</v>
      </c>
      <c r="G8" s="136">
        <f>'昌江'!C17</f>
        <v>1.98</v>
      </c>
      <c r="H8" s="159">
        <f>'昌江'!G17</f>
        <v>356.4</v>
      </c>
      <c r="I8" s="134">
        <f>'昌江'!C19</f>
        <v>0</v>
      </c>
      <c r="J8" s="159">
        <f>'昌江'!G19</f>
        <v>0</v>
      </c>
      <c r="K8" s="135"/>
      <c r="L8" s="135">
        <f>'昌江'!C21</f>
        <v>0</v>
      </c>
      <c r="M8" s="159">
        <f>'昌江'!G21</f>
        <v>0</v>
      </c>
      <c r="N8" s="136">
        <f>'昌江'!C23</f>
        <v>0</v>
      </c>
      <c r="O8" s="159">
        <f>'昌江'!G23</f>
        <v>0</v>
      </c>
      <c r="P8" s="159">
        <f t="shared" si="0"/>
        <v>872.65</v>
      </c>
      <c r="Q8" s="137"/>
      <c r="S8" s="8"/>
    </row>
    <row r="9" spans="1:19" ht="24.75" customHeight="1">
      <c r="A9" s="130">
        <v>6</v>
      </c>
      <c r="B9" s="130" t="s">
        <v>5</v>
      </c>
      <c r="C9" s="134">
        <f>'儋州'!C5</f>
        <v>65.10000000000001</v>
      </c>
      <c r="D9" s="159">
        <f>'儋州'!G5</f>
        <v>1953</v>
      </c>
      <c r="E9" s="187">
        <f>'儋州'!C41</f>
        <v>0</v>
      </c>
      <c r="F9" s="159">
        <f>'儋州'!G41</f>
        <v>0</v>
      </c>
      <c r="G9" s="136">
        <f>'儋州'!C43</f>
        <v>0</v>
      </c>
      <c r="H9" s="159">
        <f>'儋州'!G43</f>
        <v>0</v>
      </c>
      <c r="I9" s="134">
        <f>'儋州'!C45</f>
        <v>0</v>
      </c>
      <c r="J9" s="159">
        <f>'儋州'!G45</f>
        <v>0</v>
      </c>
      <c r="K9" s="135">
        <v>24</v>
      </c>
      <c r="L9" s="135">
        <f>'儋州'!F47</f>
        <v>6638.25</v>
      </c>
      <c r="M9" s="159">
        <f>'儋州'!G47</f>
        <v>2522.535</v>
      </c>
      <c r="N9" s="136">
        <f>'儋州'!C72</f>
        <v>0</v>
      </c>
      <c r="O9" s="159">
        <f>'儋州'!G72</f>
        <v>0</v>
      </c>
      <c r="P9" s="159">
        <f t="shared" si="0"/>
        <v>4475.535</v>
      </c>
      <c r="Q9" s="137"/>
      <c r="S9" s="8"/>
    </row>
    <row r="10" spans="1:19" ht="24.75" customHeight="1">
      <c r="A10" s="130">
        <v>7</v>
      </c>
      <c r="B10" s="130" t="s">
        <v>6</v>
      </c>
      <c r="C10" s="134">
        <f>'临高'!C5</f>
        <v>207.29999999999995</v>
      </c>
      <c r="D10" s="159">
        <f>'临高'!G5</f>
        <v>8292</v>
      </c>
      <c r="E10" s="187">
        <f>'临高'!C139</f>
        <v>0</v>
      </c>
      <c r="F10" s="159">
        <f>'临高'!G139</f>
        <v>0</v>
      </c>
      <c r="G10" s="136">
        <f>'临高'!C141</f>
        <v>0</v>
      </c>
      <c r="H10" s="159">
        <f>'临高'!G141</f>
        <v>0</v>
      </c>
      <c r="I10" s="134">
        <f>'临高'!C143</f>
        <v>0</v>
      </c>
      <c r="J10" s="159">
        <f>'临高'!G143</f>
        <v>0</v>
      </c>
      <c r="K10" s="135"/>
      <c r="L10" s="135">
        <f>'临高'!C145</f>
        <v>0</v>
      </c>
      <c r="M10" s="159">
        <f>'临高'!G145</f>
        <v>0</v>
      </c>
      <c r="N10" s="136">
        <f>'临高'!C147</f>
        <v>4.46</v>
      </c>
      <c r="O10" s="159">
        <f>'临高'!G147</f>
        <v>847.4</v>
      </c>
      <c r="P10" s="159">
        <f t="shared" si="0"/>
        <v>9139.4</v>
      </c>
      <c r="Q10" s="137"/>
      <c r="S10" s="8"/>
    </row>
    <row r="11" spans="1:19" ht="24.75" customHeight="1">
      <c r="A11" s="130">
        <v>8</v>
      </c>
      <c r="B11" s="130" t="s">
        <v>7</v>
      </c>
      <c r="C11" s="134">
        <f>'澄迈'!C5</f>
        <v>0</v>
      </c>
      <c r="D11" s="159">
        <f>'澄迈'!G5</f>
        <v>0</v>
      </c>
      <c r="E11" s="187">
        <f>'澄迈'!C7</f>
        <v>0</v>
      </c>
      <c r="F11" s="159">
        <f>'澄迈'!G7</f>
        <v>0</v>
      </c>
      <c r="G11" s="136">
        <f>'澄迈'!C9</f>
        <v>13.9</v>
      </c>
      <c r="H11" s="159">
        <f>'澄迈'!G9</f>
        <v>2502</v>
      </c>
      <c r="I11" s="134">
        <f>'澄迈'!C11</f>
        <v>0</v>
      </c>
      <c r="J11" s="159">
        <f>'澄迈'!G11</f>
        <v>0</v>
      </c>
      <c r="K11" s="135">
        <v>2</v>
      </c>
      <c r="L11" s="135">
        <f>'澄迈'!F13</f>
        <v>1181</v>
      </c>
      <c r="M11" s="159">
        <f>'澄迈'!G13</f>
        <v>448.78000000000003</v>
      </c>
      <c r="N11" s="136">
        <f>'澄迈'!C16</f>
        <v>2.53</v>
      </c>
      <c r="O11" s="159">
        <f>'澄迈'!G16</f>
        <v>404.79999999999995</v>
      </c>
      <c r="P11" s="159">
        <f t="shared" si="0"/>
        <v>3355.58</v>
      </c>
      <c r="Q11" s="137"/>
      <c r="S11" s="8"/>
    </row>
    <row r="12" spans="1:19" ht="24.75" customHeight="1">
      <c r="A12" s="130">
        <v>9</v>
      </c>
      <c r="B12" s="130" t="s">
        <v>8</v>
      </c>
      <c r="C12" s="134">
        <f>'定安'!C5</f>
        <v>111.10000000000004</v>
      </c>
      <c r="D12" s="159">
        <f>'定安'!G5</f>
        <v>3333</v>
      </c>
      <c r="E12" s="187">
        <f>'定安'!C94</f>
        <v>0</v>
      </c>
      <c r="F12" s="159">
        <f>'定安'!G94</f>
        <v>0</v>
      </c>
      <c r="G12" s="136">
        <f>'定安'!C96</f>
        <v>0</v>
      </c>
      <c r="H12" s="159">
        <f>'定安'!G96</f>
        <v>0</v>
      </c>
      <c r="I12" s="134">
        <f>'定安'!C96</f>
        <v>0</v>
      </c>
      <c r="J12" s="159">
        <f>'定安'!G96</f>
        <v>0</v>
      </c>
      <c r="K12" s="135">
        <v>12</v>
      </c>
      <c r="L12" s="135">
        <f>'定安'!F100</f>
        <v>4797</v>
      </c>
      <c r="M12" s="159">
        <f>'定安'!G100</f>
        <v>1822.8599999999997</v>
      </c>
      <c r="N12" s="136">
        <f>'定安'!C113</f>
        <v>0</v>
      </c>
      <c r="O12" s="159">
        <f>'定安'!G113</f>
        <v>0</v>
      </c>
      <c r="P12" s="159">
        <f t="shared" si="0"/>
        <v>5155.86</v>
      </c>
      <c r="Q12" s="137"/>
      <c r="S12" s="8"/>
    </row>
    <row r="13" spans="1:19" ht="24.75" customHeight="1">
      <c r="A13" s="130">
        <v>10</v>
      </c>
      <c r="B13" s="130" t="s">
        <v>9</v>
      </c>
      <c r="C13" s="134">
        <f>'屯昌'!F5</f>
        <v>0</v>
      </c>
      <c r="D13" s="159">
        <f>'屯昌'!G5</f>
        <v>0</v>
      </c>
      <c r="E13" s="187">
        <f>'屯昌'!F7</f>
        <v>0</v>
      </c>
      <c r="F13" s="159">
        <f>'屯昌'!G7</f>
        <v>0</v>
      </c>
      <c r="G13" s="136">
        <f>'屯昌'!F9</f>
        <v>0</v>
      </c>
      <c r="H13" s="159">
        <f>'屯昌'!G9</f>
        <v>0</v>
      </c>
      <c r="I13" s="134">
        <f>'屯昌'!F11</f>
        <v>0</v>
      </c>
      <c r="J13" s="159">
        <f>'屯昌'!G11</f>
        <v>0</v>
      </c>
      <c r="K13" s="135">
        <v>4</v>
      </c>
      <c r="L13" s="135">
        <f>'屯昌'!F13</f>
        <v>843.9000000000001</v>
      </c>
      <c r="M13" s="159">
        <f>'屯昌'!G13</f>
        <v>320.682</v>
      </c>
      <c r="N13" s="136">
        <f>'屯昌'!F18</f>
        <v>0</v>
      </c>
      <c r="O13" s="159">
        <f>'屯昌'!G18</f>
        <v>0</v>
      </c>
      <c r="P13" s="159">
        <f t="shared" si="0"/>
        <v>320.682</v>
      </c>
      <c r="Q13" s="137"/>
      <c r="S13" s="9"/>
    </row>
    <row r="14" spans="1:19" ht="24.75" customHeight="1">
      <c r="A14" s="130">
        <v>11</v>
      </c>
      <c r="B14" s="130" t="s">
        <v>10</v>
      </c>
      <c r="C14" s="134">
        <f>'琼中'!F5</f>
        <v>0</v>
      </c>
      <c r="D14" s="159">
        <f>'琼中'!G5</f>
        <v>0</v>
      </c>
      <c r="E14" s="187">
        <f>'琼中'!F7</f>
        <v>0</v>
      </c>
      <c r="F14" s="159">
        <f>'琼中'!G7</f>
        <v>0</v>
      </c>
      <c r="G14" s="136">
        <f>'琼中'!F9</f>
        <v>0</v>
      </c>
      <c r="H14" s="159">
        <f>'琼中'!G9</f>
        <v>0</v>
      </c>
      <c r="I14" s="134">
        <f>'琼中'!F11</f>
        <v>0</v>
      </c>
      <c r="J14" s="159">
        <f>'琼中'!G11</f>
        <v>0</v>
      </c>
      <c r="K14" s="135">
        <v>4</v>
      </c>
      <c r="L14" s="135">
        <f>'琼中'!F13</f>
        <v>3708.5</v>
      </c>
      <c r="M14" s="159">
        <f>'琼中'!G13</f>
        <v>1409.23</v>
      </c>
      <c r="N14" s="136">
        <f>'琼中'!F18</f>
        <v>0</v>
      </c>
      <c r="O14" s="159">
        <f>'琼中'!G18</f>
        <v>0</v>
      </c>
      <c r="P14" s="159">
        <f t="shared" si="0"/>
        <v>1409.23</v>
      </c>
      <c r="Q14" s="137"/>
      <c r="S14" s="8"/>
    </row>
    <row r="15" spans="1:19" ht="24.75" customHeight="1">
      <c r="A15" s="130">
        <v>12</v>
      </c>
      <c r="B15" s="130" t="s">
        <v>11</v>
      </c>
      <c r="C15" s="134">
        <f>'五指山'!C5</f>
        <v>2.5</v>
      </c>
      <c r="D15" s="159">
        <f>'五指山'!G5</f>
        <v>100</v>
      </c>
      <c r="E15" s="187">
        <f>'五指山'!C8</f>
        <v>12.7</v>
      </c>
      <c r="F15" s="159">
        <f>'五指山'!G8</f>
        <v>266.7</v>
      </c>
      <c r="G15" s="136">
        <f>'五指山'!C11</f>
        <v>0</v>
      </c>
      <c r="H15" s="159">
        <f>'五指山'!G11</f>
        <v>0</v>
      </c>
      <c r="I15" s="134">
        <f>'五指山'!C13</f>
        <v>0</v>
      </c>
      <c r="J15" s="159">
        <f>'五指山'!G13</f>
        <v>0</v>
      </c>
      <c r="K15" s="135">
        <v>3</v>
      </c>
      <c r="L15" s="135">
        <f>'五指山'!F15</f>
        <v>3495</v>
      </c>
      <c r="M15" s="159">
        <f>'五指山'!G15</f>
        <v>1328.1</v>
      </c>
      <c r="N15" s="136">
        <f>'五指山'!C19</f>
        <v>0</v>
      </c>
      <c r="O15" s="159">
        <f>'五指山'!G19</f>
        <v>0</v>
      </c>
      <c r="P15" s="159">
        <f t="shared" si="0"/>
        <v>1694.8</v>
      </c>
      <c r="Q15" s="137"/>
      <c r="S15" s="8"/>
    </row>
    <row r="16" spans="1:19" ht="24.75" customHeight="1">
      <c r="A16" s="130">
        <v>13</v>
      </c>
      <c r="B16" s="130" t="s">
        <v>12</v>
      </c>
      <c r="C16" s="134">
        <f>'白沙'!C5</f>
        <v>25.800000000000004</v>
      </c>
      <c r="D16" s="159">
        <f>'白沙'!G5</f>
        <v>1032</v>
      </c>
      <c r="E16" s="187">
        <f>'白沙'!C23</f>
        <v>0</v>
      </c>
      <c r="F16" s="159">
        <f>'白沙'!G23</f>
        <v>0</v>
      </c>
      <c r="G16" s="136">
        <f>'白沙'!C25</f>
        <v>0</v>
      </c>
      <c r="H16" s="159">
        <f>'白沙'!G25</f>
        <v>0</v>
      </c>
      <c r="I16" s="134">
        <f>'白沙'!C27</f>
        <v>0</v>
      </c>
      <c r="J16" s="159">
        <f>'白沙'!G27</f>
        <v>0</v>
      </c>
      <c r="K16" s="135">
        <v>6</v>
      </c>
      <c r="L16" s="135">
        <f>'白沙'!F29</f>
        <v>1727.5</v>
      </c>
      <c r="M16" s="159">
        <f>'白沙'!G29</f>
        <v>656.45</v>
      </c>
      <c r="N16" s="136">
        <f>'白沙'!C36</f>
        <v>0</v>
      </c>
      <c r="O16" s="159">
        <f>'白沙'!G36</f>
        <v>0</v>
      </c>
      <c r="P16" s="159">
        <f t="shared" si="0"/>
        <v>1688.45</v>
      </c>
      <c r="Q16" s="137"/>
      <c r="S16" s="8"/>
    </row>
    <row r="17" spans="1:19" ht="24.75" customHeight="1">
      <c r="A17" s="130">
        <v>14</v>
      </c>
      <c r="B17" s="130" t="s">
        <v>13</v>
      </c>
      <c r="C17" s="134">
        <f>'洋浦'!C5</f>
        <v>15.5</v>
      </c>
      <c r="D17" s="159">
        <f>'洋浦'!G5</f>
        <v>465</v>
      </c>
      <c r="E17" s="187">
        <f>'洋浦'!C21</f>
        <v>0</v>
      </c>
      <c r="F17" s="159">
        <f>'洋浦'!G21</f>
        <v>0</v>
      </c>
      <c r="G17" s="136">
        <f>'洋浦'!C23</f>
        <v>0</v>
      </c>
      <c r="H17" s="159">
        <f>'洋浦'!G23</f>
        <v>0</v>
      </c>
      <c r="I17" s="134">
        <f>'洋浦'!C25</f>
        <v>0</v>
      </c>
      <c r="J17" s="159">
        <f>'洋浦'!G25</f>
        <v>0</v>
      </c>
      <c r="K17" s="135"/>
      <c r="L17" s="135">
        <f>'洋浦'!C27</f>
        <v>0</v>
      </c>
      <c r="M17" s="159">
        <f>'洋浦'!G27</f>
        <v>0</v>
      </c>
      <c r="N17" s="136">
        <f>'洋浦'!C29</f>
        <v>0</v>
      </c>
      <c r="O17" s="159">
        <f>'洋浦'!G29</f>
        <v>0</v>
      </c>
      <c r="P17" s="159">
        <f t="shared" si="0"/>
        <v>465</v>
      </c>
      <c r="Q17" s="137"/>
      <c r="S17" s="8"/>
    </row>
    <row r="18" spans="1:19" ht="24.75" customHeight="1">
      <c r="A18" s="315" t="s">
        <v>14</v>
      </c>
      <c r="B18" s="316"/>
      <c r="C18" s="134">
        <f aca="true" t="shared" si="1" ref="C18:P18">SUM(C4:C17)</f>
        <v>463.2</v>
      </c>
      <c r="D18" s="159">
        <f t="shared" si="1"/>
        <v>16252</v>
      </c>
      <c r="E18" s="187">
        <f t="shared" si="1"/>
        <v>42.2</v>
      </c>
      <c r="F18" s="159">
        <f t="shared" si="1"/>
        <v>782.95</v>
      </c>
      <c r="G18" s="136">
        <f t="shared" si="1"/>
        <v>15.88</v>
      </c>
      <c r="H18" s="159">
        <f t="shared" si="1"/>
        <v>2858.4</v>
      </c>
      <c r="I18" s="134">
        <f t="shared" si="1"/>
        <v>0</v>
      </c>
      <c r="J18" s="159">
        <f t="shared" si="1"/>
        <v>0</v>
      </c>
      <c r="K18" s="135">
        <f t="shared" si="1"/>
        <v>77</v>
      </c>
      <c r="L18" s="135">
        <f t="shared" si="1"/>
        <v>27036.15</v>
      </c>
      <c r="M18" s="159">
        <f t="shared" si="1"/>
        <v>10273.737000000001</v>
      </c>
      <c r="N18" s="136">
        <f t="shared" si="1"/>
        <v>14.33</v>
      </c>
      <c r="O18" s="159">
        <f t="shared" si="1"/>
        <v>2426.6000000000004</v>
      </c>
      <c r="P18" s="160">
        <f t="shared" si="1"/>
        <v>32593.687</v>
      </c>
      <c r="Q18" s="137"/>
      <c r="S18" s="8"/>
    </row>
    <row r="19" spans="1:16" ht="37.5" customHeight="1">
      <c r="A19" s="310" t="s">
        <v>546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</row>
  </sheetData>
  <sheetProtection/>
  <mergeCells count="13">
    <mergeCell ref="A1:Q1"/>
    <mergeCell ref="G2:H2"/>
    <mergeCell ref="I2:J2"/>
    <mergeCell ref="K2:M2"/>
    <mergeCell ref="N2:O2"/>
    <mergeCell ref="A19:P19"/>
    <mergeCell ref="Q2:Q3"/>
    <mergeCell ref="P2:P3"/>
    <mergeCell ref="C2:D2"/>
    <mergeCell ref="E2:F2"/>
    <mergeCell ref="A18:B18"/>
    <mergeCell ref="A2:A3"/>
    <mergeCell ref="B2:B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5"/>
  <sheetViews>
    <sheetView view="pageBreakPreview" zoomScaleSheetLayoutView="100" workbookViewId="0" topLeftCell="A103">
      <selection activeCell="J4" sqref="J1:M16384"/>
    </sheetView>
  </sheetViews>
  <sheetFormatPr defaultColWidth="9.00390625" defaultRowHeight="14.25"/>
  <cols>
    <col min="1" max="1" width="4.75390625" style="17" bestFit="1" customWidth="1"/>
    <col min="2" max="2" width="19.25390625" style="17" customWidth="1"/>
    <col min="3" max="3" width="8.00390625" style="17" bestFit="1" customWidth="1"/>
    <col min="4" max="4" width="6.75390625" style="17" bestFit="1" customWidth="1"/>
    <col min="5" max="5" width="6.50390625" style="17" bestFit="1" customWidth="1"/>
    <col min="6" max="6" width="8.00390625" style="227" bestFit="1" customWidth="1"/>
    <col min="7" max="7" width="11.875" style="17" customWidth="1"/>
    <col min="8" max="8" width="13.75390625" style="17" bestFit="1" customWidth="1"/>
    <col min="9" max="9" width="9.875" style="17" customWidth="1"/>
    <col min="10" max="16384" width="9.00390625" style="17" customWidth="1"/>
  </cols>
  <sheetData>
    <row r="1" spans="1:9" ht="60" customHeight="1">
      <c r="A1" s="333" t="s">
        <v>473</v>
      </c>
      <c r="B1" s="333"/>
      <c r="C1" s="333"/>
      <c r="D1" s="333"/>
      <c r="E1" s="333"/>
      <c r="F1" s="333"/>
      <c r="G1" s="333"/>
      <c r="H1" s="333"/>
      <c r="I1" s="333"/>
    </row>
    <row r="2" spans="1:9" ht="26.25" customHeight="1">
      <c r="A2" s="318" t="s">
        <v>525</v>
      </c>
      <c r="B2" s="318" t="s">
        <v>526</v>
      </c>
      <c r="C2" s="319" t="s">
        <v>527</v>
      </c>
      <c r="D2" s="318" t="s">
        <v>528</v>
      </c>
      <c r="E2" s="318"/>
      <c r="F2" s="318"/>
      <c r="G2" s="318" t="s">
        <v>533</v>
      </c>
      <c r="H2" s="319" t="s">
        <v>545</v>
      </c>
      <c r="I2" s="318" t="s">
        <v>529</v>
      </c>
    </row>
    <row r="3" spans="1:9" s="6" customFormat="1" ht="27" customHeight="1">
      <c r="A3" s="318"/>
      <c r="B3" s="318"/>
      <c r="C3" s="319"/>
      <c r="D3" s="5" t="s">
        <v>530</v>
      </c>
      <c r="E3" s="5" t="s">
        <v>531</v>
      </c>
      <c r="F3" s="220" t="s">
        <v>532</v>
      </c>
      <c r="G3" s="318"/>
      <c r="H3" s="319"/>
      <c r="I3" s="318"/>
    </row>
    <row r="4" spans="1:9" s="104" customFormat="1" ht="22.5" customHeight="1">
      <c r="A4" s="334" t="s">
        <v>272</v>
      </c>
      <c r="B4" s="334"/>
      <c r="C4" s="102"/>
      <c r="D4" s="102"/>
      <c r="E4" s="102"/>
      <c r="F4" s="225"/>
      <c r="G4" s="122">
        <f>SUM(G5,G94,G96,G98,G100,G113)</f>
        <v>5155.86</v>
      </c>
      <c r="H4" s="103"/>
      <c r="I4" s="103"/>
    </row>
    <row r="5" spans="1:9" ht="22.5" customHeight="1">
      <c r="A5" s="322" t="s">
        <v>442</v>
      </c>
      <c r="B5" s="322"/>
      <c r="C5" s="228">
        <f>SUM(C6:C93)</f>
        <v>111.10000000000004</v>
      </c>
      <c r="D5" s="41"/>
      <c r="E5" s="41"/>
      <c r="F5" s="221"/>
      <c r="G5" s="123">
        <f>SUM(G6:G93)</f>
        <v>3333</v>
      </c>
      <c r="H5" s="22"/>
      <c r="I5" s="22"/>
    </row>
    <row r="6" spans="1:9" ht="22.5" customHeight="1">
      <c r="A6" s="21">
        <v>1</v>
      </c>
      <c r="B6" s="105" t="s">
        <v>368</v>
      </c>
      <c r="C6" s="229">
        <v>1.2</v>
      </c>
      <c r="D6" s="109"/>
      <c r="E6" s="109"/>
      <c r="F6" s="222"/>
      <c r="G6" s="123">
        <f aca="true" t="shared" si="0" ref="G6:G37">C6*30</f>
        <v>36</v>
      </c>
      <c r="H6" s="252" t="s">
        <v>586</v>
      </c>
      <c r="I6" s="252"/>
    </row>
    <row r="7" spans="1:9" ht="22.5" customHeight="1">
      <c r="A7" s="21">
        <v>2</v>
      </c>
      <c r="B7" s="105" t="s">
        <v>367</v>
      </c>
      <c r="C7" s="229">
        <v>0.9</v>
      </c>
      <c r="D7" s="109"/>
      <c r="E7" s="109"/>
      <c r="F7" s="222"/>
      <c r="G7" s="123">
        <f t="shared" si="0"/>
        <v>27</v>
      </c>
      <c r="H7" s="252" t="s">
        <v>586</v>
      </c>
      <c r="I7" s="252"/>
    </row>
    <row r="8" spans="1:9" ht="22.5" customHeight="1">
      <c r="A8" s="21">
        <v>3</v>
      </c>
      <c r="B8" s="106" t="s">
        <v>366</v>
      </c>
      <c r="C8" s="229">
        <v>1</v>
      </c>
      <c r="D8" s="109"/>
      <c r="E8" s="109"/>
      <c r="F8" s="222"/>
      <c r="G8" s="123">
        <f t="shared" si="0"/>
        <v>30</v>
      </c>
      <c r="H8" s="252" t="s">
        <v>586</v>
      </c>
      <c r="I8" s="252"/>
    </row>
    <row r="9" spans="1:9" ht="22.5" customHeight="1">
      <c r="A9" s="21">
        <v>4</v>
      </c>
      <c r="B9" s="106" t="s">
        <v>365</v>
      </c>
      <c r="C9" s="229">
        <v>1.6</v>
      </c>
      <c r="D9" s="109"/>
      <c r="E9" s="109"/>
      <c r="F9" s="222"/>
      <c r="G9" s="123">
        <f t="shared" si="0"/>
        <v>48</v>
      </c>
      <c r="H9" s="252" t="s">
        <v>587</v>
      </c>
      <c r="I9" s="252"/>
    </row>
    <row r="10" spans="1:9" ht="22.5" customHeight="1">
      <c r="A10" s="21">
        <v>5</v>
      </c>
      <c r="B10" s="105" t="s">
        <v>364</v>
      </c>
      <c r="C10" s="229">
        <v>1.2</v>
      </c>
      <c r="D10" s="109"/>
      <c r="E10" s="109"/>
      <c r="F10" s="222"/>
      <c r="G10" s="123">
        <f t="shared" si="0"/>
        <v>36</v>
      </c>
      <c r="H10" s="252" t="s">
        <v>587</v>
      </c>
      <c r="I10" s="252"/>
    </row>
    <row r="11" spans="1:9" ht="22.5" customHeight="1">
      <c r="A11" s="21">
        <v>6</v>
      </c>
      <c r="B11" s="105" t="s">
        <v>363</v>
      </c>
      <c r="C11" s="229">
        <v>1.8</v>
      </c>
      <c r="D11" s="109"/>
      <c r="E11" s="109"/>
      <c r="F11" s="222"/>
      <c r="G11" s="123">
        <f t="shared" si="0"/>
        <v>54</v>
      </c>
      <c r="H11" s="252" t="s">
        <v>587</v>
      </c>
      <c r="I11" s="252"/>
    </row>
    <row r="12" spans="1:9" ht="22.5" customHeight="1">
      <c r="A12" s="21">
        <v>7</v>
      </c>
      <c r="B12" s="105" t="s">
        <v>362</v>
      </c>
      <c r="C12" s="229">
        <v>1.8</v>
      </c>
      <c r="D12" s="109"/>
      <c r="E12" s="109"/>
      <c r="F12" s="222"/>
      <c r="G12" s="123">
        <f t="shared" si="0"/>
        <v>54</v>
      </c>
      <c r="H12" s="252" t="s">
        <v>587</v>
      </c>
      <c r="I12" s="252"/>
    </row>
    <row r="13" spans="1:9" ht="22.5" customHeight="1">
      <c r="A13" s="21">
        <v>8</v>
      </c>
      <c r="B13" s="105" t="s">
        <v>361</v>
      </c>
      <c r="C13" s="229">
        <v>1.7</v>
      </c>
      <c r="D13" s="109"/>
      <c r="E13" s="109"/>
      <c r="F13" s="222"/>
      <c r="G13" s="123">
        <f t="shared" si="0"/>
        <v>51</v>
      </c>
      <c r="H13" s="252" t="s">
        <v>587</v>
      </c>
      <c r="I13" s="252"/>
    </row>
    <row r="14" spans="1:9" ht="22.5" customHeight="1">
      <c r="A14" s="21">
        <v>9</v>
      </c>
      <c r="B14" s="105" t="s">
        <v>360</v>
      </c>
      <c r="C14" s="229">
        <v>0.8</v>
      </c>
      <c r="D14" s="109"/>
      <c r="E14" s="109"/>
      <c r="F14" s="222"/>
      <c r="G14" s="123">
        <f t="shared" si="0"/>
        <v>24</v>
      </c>
      <c r="H14" s="252" t="s">
        <v>587</v>
      </c>
      <c r="I14" s="252"/>
    </row>
    <row r="15" spans="1:9" ht="22.5" customHeight="1">
      <c r="A15" s="21">
        <v>10</v>
      </c>
      <c r="B15" s="105" t="s">
        <v>359</v>
      </c>
      <c r="C15" s="229">
        <v>1.5</v>
      </c>
      <c r="D15" s="109"/>
      <c r="E15" s="109"/>
      <c r="F15" s="222"/>
      <c r="G15" s="123">
        <f t="shared" si="0"/>
        <v>45</v>
      </c>
      <c r="H15" s="252" t="s">
        <v>587</v>
      </c>
      <c r="I15" s="252"/>
    </row>
    <row r="16" spans="1:9" ht="22.5" customHeight="1">
      <c r="A16" s="21">
        <v>11</v>
      </c>
      <c r="B16" s="105" t="s">
        <v>358</v>
      </c>
      <c r="C16" s="229">
        <v>0.5</v>
      </c>
      <c r="D16" s="109"/>
      <c r="E16" s="109"/>
      <c r="F16" s="222"/>
      <c r="G16" s="123">
        <f t="shared" si="0"/>
        <v>15</v>
      </c>
      <c r="H16" s="252" t="s">
        <v>587</v>
      </c>
      <c r="I16" s="252"/>
    </row>
    <row r="17" spans="1:9" ht="22.5" customHeight="1">
      <c r="A17" s="21">
        <v>12</v>
      </c>
      <c r="B17" s="105" t="s">
        <v>357</v>
      </c>
      <c r="C17" s="229">
        <v>1.3</v>
      </c>
      <c r="D17" s="109"/>
      <c r="E17" s="109"/>
      <c r="F17" s="222"/>
      <c r="G17" s="123">
        <f t="shared" si="0"/>
        <v>39</v>
      </c>
      <c r="H17" s="252" t="s">
        <v>587</v>
      </c>
      <c r="I17" s="252"/>
    </row>
    <row r="18" spans="1:9" ht="22.5" customHeight="1">
      <c r="A18" s="21">
        <v>13</v>
      </c>
      <c r="B18" s="105" t="s">
        <v>356</v>
      </c>
      <c r="C18" s="229">
        <v>1.6</v>
      </c>
      <c r="D18" s="109"/>
      <c r="E18" s="109"/>
      <c r="F18" s="222"/>
      <c r="G18" s="123">
        <f t="shared" si="0"/>
        <v>48</v>
      </c>
      <c r="H18" s="252" t="s">
        <v>587</v>
      </c>
      <c r="I18" s="252"/>
    </row>
    <row r="19" spans="1:9" ht="22.5" customHeight="1">
      <c r="A19" s="21">
        <v>14</v>
      </c>
      <c r="B19" s="105" t="s">
        <v>355</v>
      </c>
      <c r="C19" s="229">
        <v>3.6</v>
      </c>
      <c r="D19" s="109"/>
      <c r="E19" s="109"/>
      <c r="F19" s="222"/>
      <c r="G19" s="123">
        <f t="shared" si="0"/>
        <v>108</v>
      </c>
      <c r="H19" s="252" t="s">
        <v>587</v>
      </c>
      <c r="I19" s="252"/>
    </row>
    <row r="20" spans="1:9" ht="22.5" customHeight="1">
      <c r="A20" s="21">
        <v>15</v>
      </c>
      <c r="B20" s="105" t="s">
        <v>354</v>
      </c>
      <c r="C20" s="229">
        <v>1.8</v>
      </c>
      <c r="D20" s="109"/>
      <c r="E20" s="109"/>
      <c r="F20" s="222"/>
      <c r="G20" s="123">
        <f t="shared" si="0"/>
        <v>54</v>
      </c>
      <c r="H20" s="252" t="s">
        <v>587</v>
      </c>
      <c r="I20" s="252"/>
    </row>
    <row r="21" spans="1:9" ht="22.5" customHeight="1">
      <c r="A21" s="21">
        <v>16</v>
      </c>
      <c r="B21" s="105" t="s">
        <v>353</v>
      </c>
      <c r="C21" s="229">
        <v>1.7</v>
      </c>
      <c r="D21" s="109"/>
      <c r="E21" s="109"/>
      <c r="F21" s="222"/>
      <c r="G21" s="123">
        <f t="shared" si="0"/>
        <v>51</v>
      </c>
      <c r="H21" s="252" t="s">
        <v>587</v>
      </c>
      <c r="I21" s="252"/>
    </row>
    <row r="22" spans="1:9" ht="22.5" customHeight="1">
      <c r="A22" s="21">
        <v>17</v>
      </c>
      <c r="B22" s="105" t="s">
        <v>352</v>
      </c>
      <c r="C22" s="229">
        <v>1.7</v>
      </c>
      <c r="D22" s="109"/>
      <c r="E22" s="109"/>
      <c r="F22" s="222"/>
      <c r="G22" s="123">
        <f t="shared" si="0"/>
        <v>51</v>
      </c>
      <c r="H22" s="252" t="s">
        <v>587</v>
      </c>
      <c r="I22" s="252"/>
    </row>
    <row r="23" spans="1:9" ht="22.5" customHeight="1">
      <c r="A23" s="21">
        <v>18</v>
      </c>
      <c r="B23" s="106" t="s">
        <v>351</v>
      </c>
      <c r="C23" s="229">
        <v>0.6</v>
      </c>
      <c r="D23" s="109"/>
      <c r="E23" s="109"/>
      <c r="F23" s="222"/>
      <c r="G23" s="123">
        <f t="shared" si="0"/>
        <v>18</v>
      </c>
      <c r="H23" s="252" t="s">
        <v>587</v>
      </c>
      <c r="I23" s="252"/>
    </row>
    <row r="24" spans="1:9" ht="22.5" customHeight="1">
      <c r="A24" s="21">
        <v>19</v>
      </c>
      <c r="B24" s="106" t="s">
        <v>350</v>
      </c>
      <c r="C24" s="229">
        <v>1.1</v>
      </c>
      <c r="D24" s="109"/>
      <c r="E24" s="109"/>
      <c r="F24" s="222"/>
      <c r="G24" s="123">
        <f t="shared" si="0"/>
        <v>33</v>
      </c>
      <c r="H24" s="252" t="s">
        <v>587</v>
      </c>
      <c r="I24" s="252"/>
    </row>
    <row r="25" spans="1:9" ht="22.5" customHeight="1">
      <c r="A25" s="21">
        <v>20</v>
      </c>
      <c r="B25" s="106" t="s">
        <v>349</v>
      </c>
      <c r="C25" s="229">
        <v>0.5</v>
      </c>
      <c r="D25" s="109"/>
      <c r="E25" s="109"/>
      <c r="F25" s="222"/>
      <c r="G25" s="123">
        <f t="shared" si="0"/>
        <v>15</v>
      </c>
      <c r="H25" s="252" t="s">
        <v>587</v>
      </c>
      <c r="I25" s="252"/>
    </row>
    <row r="26" spans="1:9" ht="22.5" customHeight="1">
      <c r="A26" s="21">
        <v>21</v>
      </c>
      <c r="B26" s="106" t="s">
        <v>348</v>
      </c>
      <c r="C26" s="229">
        <v>1.3</v>
      </c>
      <c r="D26" s="109"/>
      <c r="E26" s="109"/>
      <c r="F26" s="222"/>
      <c r="G26" s="123">
        <f t="shared" si="0"/>
        <v>39</v>
      </c>
      <c r="H26" s="252" t="s">
        <v>587</v>
      </c>
      <c r="I26" s="252"/>
    </row>
    <row r="27" spans="1:9" ht="22.5" customHeight="1">
      <c r="A27" s="21">
        <v>22</v>
      </c>
      <c r="B27" s="106" t="s">
        <v>347</v>
      </c>
      <c r="C27" s="229">
        <v>0.7</v>
      </c>
      <c r="D27" s="109"/>
      <c r="E27" s="109"/>
      <c r="F27" s="222"/>
      <c r="G27" s="123">
        <f t="shared" si="0"/>
        <v>21</v>
      </c>
      <c r="H27" s="252" t="s">
        <v>587</v>
      </c>
      <c r="I27" s="252"/>
    </row>
    <row r="28" spans="1:9" ht="22.5" customHeight="1">
      <c r="A28" s="21">
        <v>23</v>
      </c>
      <c r="B28" s="106" t="s">
        <v>346</v>
      </c>
      <c r="C28" s="229">
        <v>2.6</v>
      </c>
      <c r="D28" s="109"/>
      <c r="E28" s="109"/>
      <c r="F28" s="222"/>
      <c r="G28" s="123">
        <f t="shared" si="0"/>
        <v>78</v>
      </c>
      <c r="H28" s="252" t="s">
        <v>587</v>
      </c>
      <c r="I28" s="252"/>
    </row>
    <row r="29" spans="1:9" ht="22.5" customHeight="1">
      <c r="A29" s="21">
        <v>24</v>
      </c>
      <c r="B29" s="106" t="s">
        <v>345</v>
      </c>
      <c r="C29" s="229">
        <v>0.6</v>
      </c>
      <c r="D29" s="109"/>
      <c r="E29" s="109"/>
      <c r="F29" s="222"/>
      <c r="G29" s="123">
        <f t="shared" si="0"/>
        <v>18</v>
      </c>
      <c r="H29" s="252" t="s">
        <v>587</v>
      </c>
      <c r="I29" s="252"/>
    </row>
    <row r="30" spans="1:9" ht="22.5" customHeight="1">
      <c r="A30" s="21">
        <v>25</v>
      </c>
      <c r="B30" s="106" t="s">
        <v>344</v>
      </c>
      <c r="C30" s="229">
        <v>1.3</v>
      </c>
      <c r="D30" s="109"/>
      <c r="E30" s="109"/>
      <c r="F30" s="222"/>
      <c r="G30" s="123">
        <f t="shared" si="0"/>
        <v>39</v>
      </c>
      <c r="H30" s="252" t="s">
        <v>587</v>
      </c>
      <c r="I30" s="252"/>
    </row>
    <row r="31" spans="1:9" ht="22.5" customHeight="1">
      <c r="A31" s="21">
        <v>26</v>
      </c>
      <c r="B31" s="106" t="s">
        <v>343</v>
      </c>
      <c r="C31" s="229">
        <v>1.4</v>
      </c>
      <c r="D31" s="109"/>
      <c r="E31" s="109"/>
      <c r="F31" s="222"/>
      <c r="G31" s="123">
        <f t="shared" si="0"/>
        <v>42</v>
      </c>
      <c r="H31" s="252" t="s">
        <v>587</v>
      </c>
      <c r="I31" s="252"/>
    </row>
    <row r="32" spans="1:9" ht="22.5" customHeight="1">
      <c r="A32" s="21">
        <v>27</v>
      </c>
      <c r="B32" s="106" t="s">
        <v>457</v>
      </c>
      <c r="C32" s="229">
        <v>1.8</v>
      </c>
      <c r="D32" s="109"/>
      <c r="E32" s="109"/>
      <c r="F32" s="222"/>
      <c r="G32" s="123">
        <f t="shared" si="0"/>
        <v>54</v>
      </c>
      <c r="H32" s="252" t="s">
        <v>587</v>
      </c>
      <c r="I32" s="252"/>
    </row>
    <row r="33" spans="1:9" ht="22.5" customHeight="1">
      <c r="A33" s="21">
        <v>28</v>
      </c>
      <c r="B33" s="106" t="s">
        <v>342</v>
      </c>
      <c r="C33" s="229">
        <v>0.7</v>
      </c>
      <c r="D33" s="109"/>
      <c r="E33" s="109"/>
      <c r="F33" s="222"/>
      <c r="G33" s="123">
        <f t="shared" si="0"/>
        <v>21</v>
      </c>
      <c r="H33" s="252" t="s">
        <v>587</v>
      </c>
      <c r="I33" s="252"/>
    </row>
    <row r="34" spans="1:9" ht="22.5" customHeight="1">
      <c r="A34" s="21">
        <v>29</v>
      </c>
      <c r="B34" s="107" t="s">
        <v>341</v>
      </c>
      <c r="C34" s="230">
        <v>2.2</v>
      </c>
      <c r="D34" s="110"/>
      <c r="E34" s="110"/>
      <c r="F34" s="223"/>
      <c r="G34" s="123">
        <f t="shared" si="0"/>
        <v>66</v>
      </c>
      <c r="H34" s="252" t="s">
        <v>587</v>
      </c>
      <c r="I34" s="252"/>
    </row>
    <row r="35" spans="1:9" ht="22.5" customHeight="1">
      <c r="A35" s="21">
        <v>30</v>
      </c>
      <c r="B35" s="107" t="s">
        <v>340</v>
      </c>
      <c r="C35" s="230">
        <v>1.6</v>
      </c>
      <c r="D35" s="110"/>
      <c r="E35" s="110"/>
      <c r="F35" s="223"/>
      <c r="G35" s="123">
        <f t="shared" si="0"/>
        <v>48</v>
      </c>
      <c r="H35" s="252" t="s">
        <v>587</v>
      </c>
      <c r="I35" s="252"/>
    </row>
    <row r="36" spans="1:9" ht="22.5" customHeight="1">
      <c r="A36" s="21">
        <v>31</v>
      </c>
      <c r="B36" s="107" t="s">
        <v>339</v>
      </c>
      <c r="C36" s="230">
        <v>0.4</v>
      </c>
      <c r="D36" s="110"/>
      <c r="E36" s="110"/>
      <c r="F36" s="223"/>
      <c r="G36" s="123">
        <f t="shared" si="0"/>
        <v>12</v>
      </c>
      <c r="H36" s="252" t="s">
        <v>587</v>
      </c>
      <c r="I36" s="252"/>
    </row>
    <row r="37" spans="1:9" ht="22.5" customHeight="1">
      <c r="A37" s="21">
        <v>32</v>
      </c>
      <c r="B37" s="107" t="s">
        <v>338</v>
      </c>
      <c r="C37" s="230">
        <v>0.3</v>
      </c>
      <c r="D37" s="110"/>
      <c r="E37" s="110"/>
      <c r="F37" s="223"/>
      <c r="G37" s="123">
        <f t="shared" si="0"/>
        <v>9</v>
      </c>
      <c r="H37" s="252" t="s">
        <v>587</v>
      </c>
      <c r="I37" s="252"/>
    </row>
    <row r="38" spans="1:9" ht="22.5" customHeight="1">
      <c r="A38" s="21">
        <v>33</v>
      </c>
      <c r="B38" s="107" t="s">
        <v>337</v>
      </c>
      <c r="C38" s="230">
        <v>3.4</v>
      </c>
      <c r="D38" s="110"/>
      <c r="E38" s="110"/>
      <c r="F38" s="223"/>
      <c r="G38" s="123">
        <f aca="true" t="shared" si="1" ref="G38:G69">C38*30</f>
        <v>102</v>
      </c>
      <c r="H38" s="252" t="s">
        <v>587</v>
      </c>
      <c r="I38" s="252"/>
    </row>
    <row r="39" spans="1:9" ht="22.5" customHeight="1">
      <c r="A39" s="21">
        <v>34</v>
      </c>
      <c r="B39" s="107" t="s">
        <v>336</v>
      </c>
      <c r="C39" s="230">
        <v>0.6</v>
      </c>
      <c r="D39" s="110"/>
      <c r="E39" s="110"/>
      <c r="F39" s="223"/>
      <c r="G39" s="123">
        <f t="shared" si="1"/>
        <v>18</v>
      </c>
      <c r="H39" s="252" t="s">
        <v>587</v>
      </c>
      <c r="I39" s="252"/>
    </row>
    <row r="40" spans="1:9" ht="22.5" customHeight="1">
      <c r="A40" s="21">
        <v>35</v>
      </c>
      <c r="B40" s="107" t="s">
        <v>335</v>
      </c>
      <c r="C40" s="230">
        <v>1.5</v>
      </c>
      <c r="D40" s="110"/>
      <c r="E40" s="110"/>
      <c r="F40" s="223"/>
      <c r="G40" s="123">
        <f t="shared" si="1"/>
        <v>45</v>
      </c>
      <c r="H40" s="252" t="s">
        <v>587</v>
      </c>
      <c r="I40" s="252"/>
    </row>
    <row r="41" spans="1:9" ht="22.5" customHeight="1">
      <c r="A41" s="21">
        <v>36</v>
      </c>
      <c r="B41" s="107" t="s">
        <v>334</v>
      </c>
      <c r="C41" s="230">
        <v>0.4</v>
      </c>
      <c r="D41" s="110"/>
      <c r="E41" s="110"/>
      <c r="F41" s="223"/>
      <c r="G41" s="123">
        <f t="shared" si="1"/>
        <v>12</v>
      </c>
      <c r="H41" s="252" t="s">
        <v>587</v>
      </c>
      <c r="I41" s="252"/>
    </row>
    <row r="42" spans="1:9" ht="22.5" customHeight="1">
      <c r="A42" s="21">
        <v>37</v>
      </c>
      <c r="B42" s="107" t="s">
        <v>333</v>
      </c>
      <c r="C42" s="230">
        <v>1.5</v>
      </c>
      <c r="D42" s="110"/>
      <c r="E42" s="110"/>
      <c r="F42" s="223"/>
      <c r="G42" s="123">
        <f t="shared" si="1"/>
        <v>45</v>
      </c>
      <c r="H42" s="252" t="s">
        <v>587</v>
      </c>
      <c r="I42" s="252"/>
    </row>
    <row r="43" spans="1:9" ht="22.5" customHeight="1">
      <c r="A43" s="21">
        <v>38</v>
      </c>
      <c r="B43" s="107" t="s">
        <v>332</v>
      </c>
      <c r="C43" s="230">
        <v>0.4</v>
      </c>
      <c r="D43" s="110"/>
      <c r="E43" s="110"/>
      <c r="F43" s="223"/>
      <c r="G43" s="123">
        <f t="shared" si="1"/>
        <v>12</v>
      </c>
      <c r="H43" s="252" t="s">
        <v>587</v>
      </c>
      <c r="I43" s="252"/>
    </row>
    <row r="44" spans="1:9" s="44" customFormat="1" ht="22.5" customHeight="1">
      <c r="A44" s="43">
        <v>39</v>
      </c>
      <c r="B44" s="107" t="s">
        <v>458</v>
      </c>
      <c r="C44" s="230">
        <v>1</v>
      </c>
      <c r="D44" s="110"/>
      <c r="E44" s="110"/>
      <c r="F44" s="223"/>
      <c r="G44" s="170">
        <f t="shared" si="1"/>
        <v>30</v>
      </c>
      <c r="H44" s="252" t="s">
        <v>587</v>
      </c>
      <c r="I44" s="252"/>
    </row>
    <row r="45" spans="1:9" ht="22.5" customHeight="1">
      <c r="A45" s="21">
        <v>40</v>
      </c>
      <c r="B45" s="107" t="s">
        <v>331</v>
      </c>
      <c r="C45" s="230">
        <v>1.3</v>
      </c>
      <c r="D45" s="110"/>
      <c r="E45" s="110"/>
      <c r="F45" s="223"/>
      <c r="G45" s="123">
        <f t="shared" si="1"/>
        <v>39</v>
      </c>
      <c r="H45" s="252" t="s">
        <v>587</v>
      </c>
      <c r="I45" s="252"/>
    </row>
    <row r="46" spans="1:9" ht="22.5" customHeight="1">
      <c r="A46" s="21">
        <v>41</v>
      </c>
      <c r="B46" s="107" t="s">
        <v>330</v>
      </c>
      <c r="C46" s="230">
        <v>1.5</v>
      </c>
      <c r="D46" s="110"/>
      <c r="E46" s="110"/>
      <c r="F46" s="223"/>
      <c r="G46" s="123">
        <f t="shared" si="1"/>
        <v>45</v>
      </c>
      <c r="H46" s="252" t="s">
        <v>587</v>
      </c>
      <c r="I46" s="252"/>
    </row>
    <row r="47" spans="1:9" ht="22.5" customHeight="1">
      <c r="A47" s="21">
        <v>42</v>
      </c>
      <c r="B47" s="107" t="s">
        <v>329</v>
      </c>
      <c r="C47" s="230">
        <v>1.7</v>
      </c>
      <c r="D47" s="110"/>
      <c r="E47" s="110"/>
      <c r="F47" s="223"/>
      <c r="G47" s="123">
        <f t="shared" si="1"/>
        <v>51</v>
      </c>
      <c r="H47" s="252" t="s">
        <v>587</v>
      </c>
      <c r="I47" s="252"/>
    </row>
    <row r="48" spans="1:9" ht="22.5" customHeight="1">
      <c r="A48" s="21">
        <v>43</v>
      </c>
      <c r="B48" s="107" t="s">
        <v>328</v>
      </c>
      <c r="C48" s="230">
        <v>0.5</v>
      </c>
      <c r="D48" s="110"/>
      <c r="E48" s="110"/>
      <c r="F48" s="223"/>
      <c r="G48" s="123">
        <f t="shared" si="1"/>
        <v>15</v>
      </c>
      <c r="H48" s="252" t="s">
        <v>587</v>
      </c>
      <c r="I48" s="252"/>
    </row>
    <row r="49" spans="1:9" ht="22.5" customHeight="1">
      <c r="A49" s="21">
        <v>44</v>
      </c>
      <c r="B49" s="107" t="s">
        <v>327</v>
      </c>
      <c r="C49" s="230">
        <v>1.9</v>
      </c>
      <c r="D49" s="110"/>
      <c r="E49" s="110"/>
      <c r="F49" s="223"/>
      <c r="G49" s="123">
        <f t="shared" si="1"/>
        <v>57</v>
      </c>
      <c r="H49" s="252" t="s">
        <v>587</v>
      </c>
      <c r="I49" s="252"/>
    </row>
    <row r="50" spans="1:9" ht="22.5" customHeight="1">
      <c r="A50" s="21">
        <v>45</v>
      </c>
      <c r="B50" s="107" t="s">
        <v>326</v>
      </c>
      <c r="C50" s="230">
        <v>1.6</v>
      </c>
      <c r="D50" s="110"/>
      <c r="E50" s="110"/>
      <c r="F50" s="223"/>
      <c r="G50" s="123">
        <f t="shared" si="1"/>
        <v>48</v>
      </c>
      <c r="H50" s="252" t="s">
        <v>587</v>
      </c>
      <c r="I50" s="252"/>
    </row>
    <row r="51" spans="1:9" ht="22.5" customHeight="1">
      <c r="A51" s="21">
        <v>46</v>
      </c>
      <c r="B51" s="107" t="s">
        <v>325</v>
      </c>
      <c r="C51" s="230">
        <v>1.7</v>
      </c>
      <c r="D51" s="110"/>
      <c r="E51" s="110"/>
      <c r="F51" s="223"/>
      <c r="G51" s="123">
        <f t="shared" si="1"/>
        <v>51</v>
      </c>
      <c r="H51" s="252" t="s">
        <v>587</v>
      </c>
      <c r="I51" s="252"/>
    </row>
    <row r="52" spans="1:9" ht="22.5" customHeight="1">
      <c r="A52" s="21">
        <v>47</v>
      </c>
      <c r="B52" s="107" t="s">
        <v>324</v>
      </c>
      <c r="C52" s="230">
        <v>0.4</v>
      </c>
      <c r="D52" s="110"/>
      <c r="E52" s="110"/>
      <c r="F52" s="223"/>
      <c r="G52" s="123">
        <f t="shared" si="1"/>
        <v>12</v>
      </c>
      <c r="H52" s="252" t="s">
        <v>587</v>
      </c>
      <c r="I52" s="252"/>
    </row>
    <row r="53" spans="1:9" ht="22.5" customHeight="1">
      <c r="A53" s="21">
        <v>48</v>
      </c>
      <c r="B53" s="107" t="s">
        <v>323</v>
      </c>
      <c r="C53" s="230">
        <v>0.4</v>
      </c>
      <c r="D53" s="110"/>
      <c r="E53" s="110"/>
      <c r="F53" s="223"/>
      <c r="G53" s="123">
        <f t="shared" si="1"/>
        <v>12</v>
      </c>
      <c r="H53" s="252" t="s">
        <v>587</v>
      </c>
      <c r="I53" s="252"/>
    </row>
    <row r="54" spans="1:9" ht="22.5" customHeight="1">
      <c r="A54" s="21">
        <v>49</v>
      </c>
      <c r="B54" s="107" t="s">
        <v>322</v>
      </c>
      <c r="C54" s="230">
        <v>0.7</v>
      </c>
      <c r="D54" s="110"/>
      <c r="E54" s="110"/>
      <c r="F54" s="223"/>
      <c r="G54" s="123">
        <f t="shared" si="1"/>
        <v>21</v>
      </c>
      <c r="H54" s="252" t="s">
        <v>587</v>
      </c>
      <c r="I54" s="252"/>
    </row>
    <row r="55" spans="1:9" ht="22.5" customHeight="1">
      <c r="A55" s="21">
        <v>50</v>
      </c>
      <c r="B55" s="107" t="s">
        <v>321</v>
      </c>
      <c r="C55" s="230">
        <v>0.7</v>
      </c>
      <c r="D55" s="110"/>
      <c r="E55" s="110"/>
      <c r="F55" s="223"/>
      <c r="G55" s="123">
        <f t="shared" si="1"/>
        <v>21</v>
      </c>
      <c r="H55" s="252" t="s">
        <v>587</v>
      </c>
      <c r="I55" s="252"/>
    </row>
    <row r="56" spans="1:9" ht="22.5" customHeight="1">
      <c r="A56" s="21">
        <v>51</v>
      </c>
      <c r="B56" s="107" t="s">
        <v>320</v>
      </c>
      <c r="C56" s="230">
        <v>0.7</v>
      </c>
      <c r="D56" s="110"/>
      <c r="E56" s="110"/>
      <c r="F56" s="223"/>
      <c r="G56" s="123">
        <f t="shared" si="1"/>
        <v>21</v>
      </c>
      <c r="H56" s="252" t="s">
        <v>587</v>
      </c>
      <c r="I56" s="252"/>
    </row>
    <row r="57" spans="1:9" ht="22.5" customHeight="1">
      <c r="A57" s="21">
        <v>52</v>
      </c>
      <c r="B57" s="107" t="s">
        <v>319</v>
      </c>
      <c r="C57" s="230">
        <v>0.9</v>
      </c>
      <c r="D57" s="110"/>
      <c r="E57" s="110"/>
      <c r="F57" s="223"/>
      <c r="G57" s="123">
        <f t="shared" si="1"/>
        <v>27</v>
      </c>
      <c r="H57" s="252" t="s">
        <v>587</v>
      </c>
      <c r="I57" s="252"/>
    </row>
    <row r="58" spans="1:9" ht="22.5" customHeight="1">
      <c r="A58" s="21">
        <v>53</v>
      </c>
      <c r="B58" s="107" t="s">
        <v>318</v>
      </c>
      <c r="C58" s="230">
        <v>0.9</v>
      </c>
      <c r="D58" s="110"/>
      <c r="E58" s="110"/>
      <c r="F58" s="223"/>
      <c r="G58" s="123">
        <f t="shared" si="1"/>
        <v>27</v>
      </c>
      <c r="H58" s="252" t="s">
        <v>587</v>
      </c>
      <c r="I58" s="252"/>
    </row>
    <row r="59" spans="1:9" ht="22.5" customHeight="1">
      <c r="A59" s="21">
        <v>54</v>
      </c>
      <c r="B59" s="107" t="s">
        <v>317</v>
      </c>
      <c r="C59" s="230">
        <v>0.6</v>
      </c>
      <c r="D59" s="110"/>
      <c r="E59" s="110"/>
      <c r="F59" s="223"/>
      <c r="G59" s="123">
        <f t="shared" si="1"/>
        <v>18</v>
      </c>
      <c r="H59" s="252" t="s">
        <v>587</v>
      </c>
      <c r="I59" s="252"/>
    </row>
    <row r="60" spans="1:9" ht="22.5" customHeight="1">
      <c r="A60" s="21">
        <v>55</v>
      </c>
      <c r="B60" s="107" t="s">
        <v>316</v>
      </c>
      <c r="C60" s="230">
        <v>0.6</v>
      </c>
      <c r="D60" s="110"/>
      <c r="E60" s="110"/>
      <c r="F60" s="223"/>
      <c r="G60" s="123">
        <f t="shared" si="1"/>
        <v>18</v>
      </c>
      <c r="H60" s="252" t="s">
        <v>587</v>
      </c>
      <c r="I60" s="252"/>
    </row>
    <row r="61" spans="1:9" ht="22.5" customHeight="1">
      <c r="A61" s="21">
        <v>56</v>
      </c>
      <c r="B61" s="107" t="s">
        <v>315</v>
      </c>
      <c r="C61" s="230">
        <v>0.5</v>
      </c>
      <c r="D61" s="110"/>
      <c r="E61" s="110"/>
      <c r="F61" s="223"/>
      <c r="G61" s="123">
        <f t="shared" si="1"/>
        <v>15</v>
      </c>
      <c r="H61" s="252" t="s">
        <v>587</v>
      </c>
      <c r="I61" s="252"/>
    </row>
    <row r="62" spans="1:9" ht="22.5" customHeight="1">
      <c r="A62" s="21">
        <v>57</v>
      </c>
      <c r="B62" s="107" t="s">
        <v>314</v>
      </c>
      <c r="C62" s="230">
        <v>2.5</v>
      </c>
      <c r="D62" s="110"/>
      <c r="E62" s="110"/>
      <c r="F62" s="223"/>
      <c r="G62" s="123">
        <f t="shared" si="1"/>
        <v>75</v>
      </c>
      <c r="H62" s="252" t="s">
        <v>587</v>
      </c>
      <c r="I62" s="252"/>
    </row>
    <row r="63" spans="1:9" ht="22.5" customHeight="1">
      <c r="A63" s="21">
        <v>58</v>
      </c>
      <c r="B63" s="107" t="s">
        <v>313</v>
      </c>
      <c r="C63" s="230">
        <v>1.5</v>
      </c>
      <c r="D63" s="110"/>
      <c r="E63" s="110"/>
      <c r="F63" s="223"/>
      <c r="G63" s="123">
        <f t="shared" si="1"/>
        <v>45</v>
      </c>
      <c r="H63" s="252" t="s">
        <v>587</v>
      </c>
      <c r="I63" s="252"/>
    </row>
    <row r="64" spans="1:9" ht="22.5" customHeight="1">
      <c r="A64" s="21">
        <v>59</v>
      </c>
      <c r="B64" s="107" t="s">
        <v>312</v>
      </c>
      <c r="C64" s="230">
        <v>1.1</v>
      </c>
      <c r="D64" s="110"/>
      <c r="E64" s="110"/>
      <c r="F64" s="223"/>
      <c r="G64" s="123">
        <f t="shared" si="1"/>
        <v>33</v>
      </c>
      <c r="H64" s="252" t="s">
        <v>587</v>
      </c>
      <c r="I64" s="252"/>
    </row>
    <row r="65" spans="1:9" ht="22.5" customHeight="1">
      <c r="A65" s="21">
        <v>60</v>
      </c>
      <c r="B65" s="107" t="s">
        <v>311</v>
      </c>
      <c r="C65" s="230">
        <v>2.4</v>
      </c>
      <c r="D65" s="110"/>
      <c r="E65" s="110"/>
      <c r="F65" s="223"/>
      <c r="G65" s="123">
        <f t="shared" si="1"/>
        <v>72</v>
      </c>
      <c r="H65" s="252" t="s">
        <v>587</v>
      </c>
      <c r="I65" s="252"/>
    </row>
    <row r="66" spans="1:9" ht="22.5" customHeight="1">
      <c r="A66" s="21">
        <v>61</v>
      </c>
      <c r="B66" s="107" t="s">
        <v>310</v>
      </c>
      <c r="C66" s="230">
        <v>0.1</v>
      </c>
      <c r="D66" s="110"/>
      <c r="E66" s="110"/>
      <c r="F66" s="223"/>
      <c r="G66" s="123">
        <f t="shared" si="1"/>
        <v>3</v>
      </c>
      <c r="H66" s="252" t="s">
        <v>587</v>
      </c>
      <c r="I66" s="252"/>
    </row>
    <row r="67" spans="1:9" ht="22.5" customHeight="1">
      <c r="A67" s="21">
        <v>62</v>
      </c>
      <c r="B67" s="107" t="s">
        <v>309</v>
      </c>
      <c r="C67" s="230">
        <v>2.7</v>
      </c>
      <c r="D67" s="110"/>
      <c r="E67" s="110"/>
      <c r="F67" s="223"/>
      <c r="G67" s="123">
        <f t="shared" si="1"/>
        <v>81</v>
      </c>
      <c r="H67" s="252" t="s">
        <v>587</v>
      </c>
      <c r="I67" s="252"/>
    </row>
    <row r="68" spans="1:9" ht="22.5" customHeight="1">
      <c r="A68" s="21">
        <v>63</v>
      </c>
      <c r="B68" s="107" t="s">
        <v>308</v>
      </c>
      <c r="C68" s="230">
        <v>0.9</v>
      </c>
      <c r="D68" s="110"/>
      <c r="E68" s="110"/>
      <c r="F68" s="223"/>
      <c r="G68" s="123">
        <f t="shared" si="1"/>
        <v>27</v>
      </c>
      <c r="H68" s="252" t="s">
        <v>587</v>
      </c>
      <c r="I68" s="252"/>
    </row>
    <row r="69" spans="1:9" ht="22.5" customHeight="1">
      <c r="A69" s="21">
        <v>64</v>
      </c>
      <c r="B69" s="107" t="s">
        <v>307</v>
      </c>
      <c r="C69" s="230">
        <v>0.9</v>
      </c>
      <c r="D69" s="110"/>
      <c r="E69" s="110"/>
      <c r="F69" s="223"/>
      <c r="G69" s="123">
        <f t="shared" si="1"/>
        <v>27</v>
      </c>
      <c r="H69" s="252" t="s">
        <v>587</v>
      </c>
      <c r="I69" s="252"/>
    </row>
    <row r="70" spans="1:9" ht="22.5" customHeight="1">
      <c r="A70" s="21">
        <v>65</v>
      </c>
      <c r="B70" s="107" t="s">
        <v>306</v>
      </c>
      <c r="C70" s="230">
        <v>2.3</v>
      </c>
      <c r="D70" s="110"/>
      <c r="E70" s="110"/>
      <c r="F70" s="223"/>
      <c r="G70" s="123">
        <f aca="true" t="shared" si="2" ref="G70:G93">C70*30</f>
        <v>69</v>
      </c>
      <c r="H70" s="252" t="s">
        <v>587</v>
      </c>
      <c r="I70" s="252"/>
    </row>
    <row r="71" spans="1:9" ht="22.5" customHeight="1">
      <c r="A71" s="21">
        <v>66</v>
      </c>
      <c r="B71" s="107" t="s">
        <v>305</v>
      </c>
      <c r="C71" s="230">
        <v>1</v>
      </c>
      <c r="D71" s="110"/>
      <c r="E71" s="110"/>
      <c r="F71" s="223"/>
      <c r="G71" s="123">
        <f t="shared" si="2"/>
        <v>30</v>
      </c>
      <c r="H71" s="252" t="s">
        <v>587</v>
      </c>
      <c r="I71" s="252"/>
    </row>
    <row r="72" spans="1:9" ht="22.5" customHeight="1">
      <c r="A72" s="21">
        <v>67</v>
      </c>
      <c r="B72" s="107" t="s">
        <v>304</v>
      </c>
      <c r="C72" s="230">
        <v>0.5</v>
      </c>
      <c r="D72" s="110"/>
      <c r="E72" s="110"/>
      <c r="F72" s="223"/>
      <c r="G72" s="123">
        <f t="shared" si="2"/>
        <v>15</v>
      </c>
      <c r="H72" s="252" t="s">
        <v>587</v>
      </c>
      <c r="I72" s="252"/>
    </row>
    <row r="73" spans="1:9" ht="22.5" customHeight="1">
      <c r="A73" s="21">
        <v>68</v>
      </c>
      <c r="B73" s="107" t="s">
        <v>303</v>
      </c>
      <c r="C73" s="230">
        <v>0.8</v>
      </c>
      <c r="D73" s="110"/>
      <c r="E73" s="110"/>
      <c r="F73" s="223"/>
      <c r="G73" s="123">
        <f t="shared" si="2"/>
        <v>24</v>
      </c>
      <c r="H73" s="252" t="s">
        <v>587</v>
      </c>
      <c r="I73" s="252"/>
    </row>
    <row r="74" spans="1:9" ht="22.5" customHeight="1">
      <c r="A74" s="21">
        <v>69</v>
      </c>
      <c r="B74" s="107" t="s">
        <v>302</v>
      </c>
      <c r="C74" s="230">
        <v>0.4</v>
      </c>
      <c r="D74" s="110"/>
      <c r="E74" s="110"/>
      <c r="F74" s="223"/>
      <c r="G74" s="123">
        <f t="shared" si="2"/>
        <v>12</v>
      </c>
      <c r="H74" s="252" t="s">
        <v>587</v>
      </c>
      <c r="I74" s="252"/>
    </row>
    <row r="75" spans="1:9" ht="22.5" customHeight="1">
      <c r="A75" s="21">
        <v>70</v>
      </c>
      <c r="B75" s="107" t="s">
        <v>301</v>
      </c>
      <c r="C75" s="230">
        <v>2.6</v>
      </c>
      <c r="D75" s="110"/>
      <c r="E75" s="110"/>
      <c r="F75" s="223"/>
      <c r="G75" s="123">
        <f t="shared" si="2"/>
        <v>78</v>
      </c>
      <c r="H75" s="252" t="s">
        <v>587</v>
      </c>
      <c r="I75" s="252"/>
    </row>
    <row r="76" spans="1:9" ht="22.5" customHeight="1">
      <c r="A76" s="21">
        <v>71</v>
      </c>
      <c r="B76" s="107" t="s">
        <v>300</v>
      </c>
      <c r="C76" s="230">
        <v>0.7</v>
      </c>
      <c r="D76" s="110"/>
      <c r="E76" s="110"/>
      <c r="F76" s="223"/>
      <c r="G76" s="123">
        <f t="shared" si="2"/>
        <v>21</v>
      </c>
      <c r="H76" s="252" t="s">
        <v>587</v>
      </c>
      <c r="I76" s="252"/>
    </row>
    <row r="77" spans="1:9" ht="22.5" customHeight="1">
      <c r="A77" s="21">
        <v>72</v>
      </c>
      <c r="B77" s="107" t="s">
        <v>299</v>
      </c>
      <c r="C77" s="230">
        <v>1.4</v>
      </c>
      <c r="D77" s="110"/>
      <c r="E77" s="110"/>
      <c r="F77" s="223"/>
      <c r="G77" s="123">
        <f t="shared" si="2"/>
        <v>42</v>
      </c>
      <c r="H77" s="252" t="s">
        <v>587</v>
      </c>
      <c r="I77" s="252"/>
    </row>
    <row r="78" spans="1:9" ht="22.5" customHeight="1">
      <c r="A78" s="21">
        <v>73</v>
      </c>
      <c r="B78" s="107" t="s">
        <v>298</v>
      </c>
      <c r="C78" s="230">
        <v>0.5</v>
      </c>
      <c r="D78" s="110"/>
      <c r="E78" s="110"/>
      <c r="F78" s="223"/>
      <c r="G78" s="123">
        <f t="shared" si="2"/>
        <v>15</v>
      </c>
      <c r="H78" s="252" t="s">
        <v>587</v>
      </c>
      <c r="I78" s="252"/>
    </row>
    <row r="79" spans="1:9" ht="22.5" customHeight="1">
      <c r="A79" s="21">
        <v>74</v>
      </c>
      <c r="B79" s="107" t="s">
        <v>297</v>
      </c>
      <c r="C79" s="230">
        <v>1.2</v>
      </c>
      <c r="D79" s="110"/>
      <c r="E79" s="110"/>
      <c r="F79" s="223"/>
      <c r="G79" s="123">
        <f t="shared" si="2"/>
        <v>36</v>
      </c>
      <c r="H79" s="252" t="s">
        <v>587</v>
      </c>
      <c r="I79" s="252"/>
    </row>
    <row r="80" spans="1:9" ht="22.5" customHeight="1">
      <c r="A80" s="21">
        <v>75</v>
      </c>
      <c r="B80" s="107" t="s">
        <v>296</v>
      </c>
      <c r="C80" s="230">
        <v>0.5</v>
      </c>
      <c r="D80" s="110"/>
      <c r="E80" s="110"/>
      <c r="F80" s="223"/>
      <c r="G80" s="123">
        <f t="shared" si="2"/>
        <v>15</v>
      </c>
      <c r="H80" s="252" t="s">
        <v>587</v>
      </c>
      <c r="I80" s="252"/>
    </row>
    <row r="81" spans="1:9" ht="22.5" customHeight="1">
      <c r="A81" s="21">
        <v>76</v>
      </c>
      <c r="B81" s="107" t="s">
        <v>295</v>
      </c>
      <c r="C81" s="230">
        <v>1.3</v>
      </c>
      <c r="D81" s="110"/>
      <c r="E81" s="110"/>
      <c r="F81" s="223"/>
      <c r="G81" s="123">
        <f t="shared" si="2"/>
        <v>39</v>
      </c>
      <c r="H81" s="252" t="s">
        <v>587</v>
      </c>
      <c r="I81" s="252"/>
    </row>
    <row r="82" spans="1:9" ht="22.5" customHeight="1">
      <c r="A82" s="21">
        <v>77</v>
      </c>
      <c r="B82" s="107" t="s">
        <v>294</v>
      </c>
      <c r="C82" s="230">
        <v>1.2</v>
      </c>
      <c r="D82" s="110"/>
      <c r="E82" s="110"/>
      <c r="F82" s="223"/>
      <c r="G82" s="123">
        <f t="shared" si="2"/>
        <v>36</v>
      </c>
      <c r="H82" s="252" t="s">
        <v>587</v>
      </c>
      <c r="I82" s="252"/>
    </row>
    <row r="83" spans="1:9" ht="22.5" customHeight="1">
      <c r="A83" s="21">
        <v>78</v>
      </c>
      <c r="B83" s="107" t="s">
        <v>293</v>
      </c>
      <c r="C83" s="230">
        <v>0.7</v>
      </c>
      <c r="D83" s="110"/>
      <c r="E83" s="110"/>
      <c r="F83" s="223"/>
      <c r="G83" s="123">
        <f t="shared" si="2"/>
        <v>21</v>
      </c>
      <c r="H83" s="252" t="s">
        <v>587</v>
      </c>
      <c r="I83" s="252"/>
    </row>
    <row r="84" spans="1:9" ht="22.5" customHeight="1">
      <c r="A84" s="21">
        <v>79</v>
      </c>
      <c r="B84" s="107" t="s">
        <v>292</v>
      </c>
      <c r="C84" s="230">
        <v>2</v>
      </c>
      <c r="D84" s="110"/>
      <c r="E84" s="110"/>
      <c r="F84" s="223"/>
      <c r="G84" s="123">
        <f t="shared" si="2"/>
        <v>60</v>
      </c>
      <c r="H84" s="252" t="s">
        <v>587</v>
      </c>
      <c r="I84" s="252"/>
    </row>
    <row r="85" spans="1:9" ht="22.5" customHeight="1">
      <c r="A85" s="21">
        <v>80</v>
      </c>
      <c r="B85" s="107" t="s">
        <v>291</v>
      </c>
      <c r="C85" s="230">
        <v>3.3</v>
      </c>
      <c r="D85" s="110"/>
      <c r="E85" s="110"/>
      <c r="F85" s="223"/>
      <c r="G85" s="123">
        <f t="shared" si="2"/>
        <v>99</v>
      </c>
      <c r="H85" s="252" t="s">
        <v>587</v>
      </c>
      <c r="I85" s="252"/>
    </row>
    <row r="86" spans="1:9" ht="22.5" customHeight="1">
      <c r="A86" s="21">
        <v>81</v>
      </c>
      <c r="B86" s="108" t="s">
        <v>290</v>
      </c>
      <c r="C86" s="230">
        <v>2.3</v>
      </c>
      <c r="D86" s="110"/>
      <c r="E86" s="110"/>
      <c r="F86" s="223"/>
      <c r="G86" s="123">
        <f t="shared" si="2"/>
        <v>69</v>
      </c>
      <c r="H86" s="252" t="s">
        <v>587</v>
      </c>
      <c r="I86" s="252"/>
    </row>
    <row r="87" spans="1:9" ht="22.5" customHeight="1">
      <c r="A87" s="21">
        <v>82</v>
      </c>
      <c r="B87" s="108" t="s">
        <v>289</v>
      </c>
      <c r="C87" s="230">
        <v>3</v>
      </c>
      <c r="D87" s="110"/>
      <c r="E87" s="110"/>
      <c r="F87" s="223"/>
      <c r="G87" s="123">
        <f t="shared" si="2"/>
        <v>90</v>
      </c>
      <c r="H87" s="252" t="s">
        <v>587</v>
      </c>
      <c r="I87" s="252"/>
    </row>
    <row r="88" spans="1:9" ht="22.5" customHeight="1">
      <c r="A88" s="21">
        <v>83</v>
      </c>
      <c r="B88" s="107" t="s">
        <v>288</v>
      </c>
      <c r="C88" s="230">
        <v>0.9</v>
      </c>
      <c r="D88" s="110"/>
      <c r="E88" s="110"/>
      <c r="F88" s="223"/>
      <c r="G88" s="123">
        <f t="shared" si="2"/>
        <v>27</v>
      </c>
      <c r="H88" s="252" t="s">
        <v>587</v>
      </c>
      <c r="I88" s="252"/>
    </row>
    <row r="89" spans="1:9" ht="22.5" customHeight="1">
      <c r="A89" s="21">
        <v>84</v>
      </c>
      <c r="B89" s="107" t="s">
        <v>287</v>
      </c>
      <c r="C89" s="230">
        <v>0.2</v>
      </c>
      <c r="D89" s="110"/>
      <c r="E89" s="110"/>
      <c r="F89" s="223"/>
      <c r="G89" s="123">
        <f t="shared" si="2"/>
        <v>6</v>
      </c>
      <c r="H89" s="252" t="s">
        <v>587</v>
      </c>
      <c r="I89" s="252"/>
    </row>
    <row r="90" spans="1:9" ht="22.5" customHeight="1">
      <c r="A90" s="21">
        <v>85</v>
      </c>
      <c r="B90" s="107" t="s">
        <v>286</v>
      </c>
      <c r="C90" s="230">
        <v>0.2</v>
      </c>
      <c r="D90" s="110"/>
      <c r="E90" s="110"/>
      <c r="F90" s="223"/>
      <c r="G90" s="123">
        <f t="shared" si="2"/>
        <v>6</v>
      </c>
      <c r="H90" s="252" t="s">
        <v>587</v>
      </c>
      <c r="I90" s="252"/>
    </row>
    <row r="91" spans="1:9" ht="22.5" customHeight="1">
      <c r="A91" s="21">
        <v>86</v>
      </c>
      <c r="B91" s="107" t="s">
        <v>285</v>
      </c>
      <c r="C91" s="230">
        <v>1.2</v>
      </c>
      <c r="D91" s="110"/>
      <c r="E91" s="110"/>
      <c r="F91" s="223"/>
      <c r="G91" s="123">
        <f t="shared" si="2"/>
        <v>36</v>
      </c>
      <c r="H91" s="252" t="s">
        <v>587</v>
      </c>
      <c r="I91" s="252"/>
    </row>
    <row r="92" spans="1:9" ht="22.5" customHeight="1">
      <c r="A92" s="21">
        <v>87</v>
      </c>
      <c r="B92" s="107" t="s">
        <v>284</v>
      </c>
      <c r="C92" s="230">
        <v>1.9</v>
      </c>
      <c r="D92" s="110"/>
      <c r="E92" s="110"/>
      <c r="F92" s="223"/>
      <c r="G92" s="123">
        <f t="shared" si="2"/>
        <v>57</v>
      </c>
      <c r="H92" s="252" t="s">
        <v>587</v>
      </c>
      <c r="I92" s="252"/>
    </row>
    <row r="93" spans="1:9" ht="22.5" customHeight="1">
      <c r="A93" s="21">
        <v>88</v>
      </c>
      <c r="B93" s="107" t="s">
        <v>283</v>
      </c>
      <c r="C93" s="230">
        <v>0.7</v>
      </c>
      <c r="D93" s="110"/>
      <c r="E93" s="110"/>
      <c r="F93" s="223"/>
      <c r="G93" s="123">
        <f t="shared" si="2"/>
        <v>21</v>
      </c>
      <c r="H93" s="252" t="s">
        <v>587</v>
      </c>
      <c r="I93" s="252"/>
    </row>
    <row r="94" spans="1:9" ht="22.5" customHeight="1">
      <c r="A94" s="322" t="s">
        <v>434</v>
      </c>
      <c r="B94" s="322"/>
      <c r="C94" s="40"/>
      <c r="D94" s="40"/>
      <c r="E94" s="40"/>
      <c r="F94" s="224"/>
      <c r="G94" s="171"/>
      <c r="H94" s="18"/>
      <c r="I94" s="18"/>
    </row>
    <row r="95" spans="1:9" ht="22.5" customHeight="1">
      <c r="A95" s="100"/>
      <c r="B95" s="101"/>
      <c r="C95" s="40"/>
      <c r="D95" s="40"/>
      <c r="E95" s="40"/>
      <c r="F95" s="224"/>
      <c r="G95" s="171"/>
      <c r="H95" s="18"/>
      <c r="I95" s="18"/>
    </row>
    <row r="96" spans="1:9" ht="22.5" customHeight="1">
      <c r="A96" s="322" t="s">
        <v>435</v>
      </c>
      <c r="B96" s="322"/>
      <c r="C96" s="40"/>
      <c r="D96" s="40"/>
      <c r="E96" s="40"/>
      <c r="F96" s="224"/>
      <c r="G96" s="171"/>
      <c r="H96" s="18"/>
      <c r="I96" s="18"/>
    </row>
    <row r="97" spans="1:9" ht="22.5" customHeight="1">
      <c r="A97" s="21"/>
      <c r="B97" s="20"/>
      <c r="C97" s="40"/>
      <c r="D97" s="40"/>
      <c r="E97" s="40"/>
      <c r="F97" s="224"/>
      <c r="G97" s="171"/>
      <c r="H97" s="18"/>
      <c r="I97" s="18"/>
    </row>
    <row r="98" spans="1:9" ht="22.5" customHeight="1">
      <c r="A98" s="322" t="s">
        <v>436</v>
      </c>
      <c r="B98" s="322"/>
      <c r="C98" s="40"/>
      <c r="D98" s="40"/>
      <c r="E98" s="40"/>
      <c r="F98" s="224"/>
      <c r="G98" s="171"/>
      <c r="H98" s="18"/>
      <c r="I98" s="18"/>
    </row>
    <row r="99" spans="1:9" ht="22.5" customHeight="1">
      <c r="A99" s="21"/>
      <c r="B99" s="20"/>
      <c r="C99" s="40"/>
      <c r="D99" s="40"/>
      <c r="E99" s="40"/>
      <c r="F99" s="224"/>
      <c r="G99" s="171"/>
      <c r="H99" s="18"/>
      <c r="I99" s="18"/>
    </row>
    <row r="100" spans="1:9" s="112" customFormat="1" ht="42" customHeight="1">
      <c r="A100" s="322" t="s">
        <v>437</v>
      </c>
      <c r="B100" s="322"/>
      <c r="D100" s="225"/>
      <c r="E100" s="122"/>
      <c r="F100" s="225">
        <f>SUM(F101:F112)</f>
        <v>4797</v>
      </c>
      <c r="G100" s="122">
        <f>SUM(G101:G112)</f>
        <v>1822.8599999999997</v>
      </c>
      <c r="H100" s="111"/>
      <c r="I100" s="111"/>
    </row>
    <row r="101" spans="1:9" ht="33.75" customHeight="1">
      <c r="A101" s="21">
        <v>1</v>
      </c>
      <c r="B101" s="113" t="s">
        <v>417</v>
      </c>
      <c r="D101" s="255">
        <v>112</v>
      </c>
      <c r="E101" s="228">
        <v>9.5</v>
      </c>
      <c r="F101" s="221">
        <f>D101*E101</f>
        <v>1064</v>
      </c>
      <c r="G101" s="123">
        <f aca="true" t="shared" si="3" ref="G101:G112">F101*0.38</f>
        <v>404.32</v>
      </c>
      <c r="H101" s="253" t="s">
        <v>638</v>
      </c>
      <c r="I101" s="281"/>
    </row>
    <row r="102" spans="1:9" ht="22.5" customHeight="1">
      <c r="A102" s="21">
        <v>2</v>
      </c>
      <c r="B102" s="113" t="s">
        <v>282</v>
      </c>
      <c r="D102" s="255">
        <v>26</v>
      </c>
      <c r="E102" s="228">
        <v>7.5</v>
      </c>
      <c r="F102" s="221">
        <f aca="true" t="shared" si="4" ref="F102:F112">D102*E102</f>
        <v>195</v>
      </c>
      <c r="G102" s="123">
        <f t="shared" si="3"/>
        <v>74.1</v>
      </c>
      <c r="H102" s="282" t="s">
        <v>588</v>
      </c>
      <c r="I102" s="254"/>
    </row>
    <row r="103" spans="1:9" ht="22.5" customHeight="1">
      <c r="A103" s="21">
        <v>3</v>
      </c>
      <c r="B103" s="114" t="s">
        <v>281</v>
      </c>
      <c r="D103" s="255">
        <v>23</v>
      </c>
      <c r="E103" s="228">
        <v>7.5</v>
      </c>
      <c r="F103" s="221">
        <f t="shared" si="4"/>
        <v>172.5</v>
      </c>
      <c r="G103" s="123">
        <f t="shared" si="3"/>
        <v>65.55</v>
      </c>
      <c r="H103" s="282" t="s">
        <v>589</v>
      </c>
      <c r="I103" s="254"/>
    </row>
    <row r="104" spans="1:9" ht="22.5" customHeight="1">
      <c r="A104" s="21">
        <v>4</v>
      </c>
      <c r="B104" s="114" t="s">
        <v>280</v>
      </c>
      <c r="D104" s="255">
        <v>23</v>
      </c>
      <c r="E104" s="228">
        <v>7.5</v>
      </c>
      <c r="F104" s="221">
        <f t="shared" si="4"/>
        <v>172.5</v>
      </c>
      <c r="G104" s="123">
        <f t="shared" si="3"/>
        <v>65.55</v>
      </c>
      <c r="H104" s="282" t="s">
        <v>590</v>
      </c>
      <c r="I104" s="254"/>
    </row>
    <row r="105" spans="1:9" ht="22.5" customHeight="1">
      <c r="A105" s="21">
        <v>5</v>
      </c>
      <c r="B105" s="114" t="s">
        <v>279</v>
      </c>
      <c r="D105" s="255">
        <v>28</v>
      </c>
      <c r="E105" s="228">
        <v>8.5</v>
      </c>
      <c r="F105" s="221">
        <f t="shared" si="4"/>
        <v>238</v>
      </c>
      <c r="G105" s="123">
        <f t="shared" si="3"/>
        <v>90.44</v>
      </c>
      <c r="H105" s="282" t="s">
        <v>591</v>
      </c>
      <c r="I105" s="254"/>
    </row>
    <row r="106" spans="1:9" ht="22.5" customHeight="1">
      <c r="A106" s="21">
        <v>6</v>
      </c>
      <c r="B106" s="114" t="s">
        <v>278</v>
      </c>
      <c r="D106" s="255">
        <v>25</v>
      </c>
      <c r="E106" s="228">
        <v>8.5</v>
      </c>
      <c r="F106" s="221">
        <f t="shared" si="4"/>
        <v>212.5</v>
      </c>
      <c r="G106" s="123">
        <f t="shared" si="3"/>
        <v>80.75</v>
      </c>
      <c r="H106" s="282" t="s">
        <v>592</v>
      </c>
      <c r="I106" s="254"/>
    </row>
    <row r="107" spans="1:9" ht="22.5" customHeight="1">
      <c r="A107" s="21">
        <v>7</v>
      </c>
      <c r="B107" s="114" t="s">
        <v>277</v>
      </c>
      <c r="D107" s="255">
        <v>29</v>
      </c>
      <c r="E107" s="228">
        <v>8.5</v>
      </c>
      <c r="F107" s="221">
        <f t="shared" si="4"/>
        <v>246.5</v>
      </c>
      <c r="G107" s="123">
        <f t="shared" si="3"/>
        <v>93.67</v>
      </c>
      <c r="H107" s="282" t="s">
        <v>593</v>
      </c>
      <c r="I107" s="254"/>
    </row>
    <row r="108" spans="1:9" ht="22.5" customHeight="1">
      <c r="A108" s="21">
        <v>8</v>
      </c>
      <c r="B108" s="114" t="s">
        <v>276</v>
      </c>
      <c r="D108" s="255">
        <v>28</v>
      </c>
      <c r="E108" s="228">
        <v>8.5</v>
      </c>
      <c r="F108" s="221">
        <f t="shared" si="4"/>
        <v>238</v>
      </c>
      <c r="G108" s="123">
        <f t="shared" si="3"/>
        <v>90.44</v>
      </c>
      <c r="H108" s="282" t="s">
        <v>594</v>
      </c>
      <c r="I108" s="254"/>
    </row>
    <row r="109" spans="1:9" ht="22.5" customHeight="1">
      <c r="A109" s="21">
        <v>9</v>
      </c>
      <c r="B109" s="106" t="s">
        <v>275</v>
      </c>
      <c r="D109" s="255">
        <v>61</v>
      </c>
      <c r="E109" s="228">
        <v>8.5</v>
      </c>
      <c r="F109" s="221">
        <f t="shared" si="4"/>
        <v>518.5</v>
      </c>
      <c r="G109" s="123">
        <f t="shared" si="3"/>
        <v>197.03</v>
      </c>
      <c r="H109" s="282" t="s">
        <v>595</v>
      </c>
      <c r="I109" s="254"/>
    </row>
    <row r="110" spans="1:9" ht="32.25" customHeight="1">
      <c r="A110" s="21">
        <v>10</v>
      </c>
      <c r="B110" s="114" t="s">
        <v>274</v>
      </c>
      <c r="D110" s="255">
        <v>62</v>
      </c>
      <c r="E110" s="228">
        <v>8.5</v>
      </c>
      <c r="F110" s="221">
        <f t="shared" si="4"/>
        <v>527</v>
      </c>
      <c r="G110" s="123">
        <f t="shared" si="3"/>
        <v>200.26</v>
      </c>
      <c r="H110" s="253" t="s">
        <v>639</v>
      </c>
      <c r="I110" s="281"/>
    </row>
    <row r="111" spans="1:9" ht="36" customHeight="1">
      <c r="A111" s="21">
        <v>11</v>
      </c>
      <c r="B111" s="114" t="s">
        <v>273</v>
      </c>
      <c r="D111" s="255">
        <v>70</v>
      </c>
      <c r="E111" s="228">
        <v>8.5</v>
      </c>
      <c r="F111" s="221">
        <f t="shared" si="4"/>
        <v>595</v>
      </c>
      <c r="G111" s="123">
        <f t="shared" si="3"/>
        <v>226.1</v>
      </c>
      <c r="H111" s="253" t="s">
        <v>640</v>
      </c>
      <c r="I111" s="281"/>
    </row>
    <row r="112" spans="1:9" ht="27" customHeight="1">
      <c r="A112" s="21">
        <v>12</v>
      </c>
      <c r="B112" s="115" t="s">
        <v>416</v>
      </c>
      <c r="D112" s="255">
        <v>65</v>
      </c>
      <c r="E112" s="228">
        <v>9.5</v>
      </c>
      <c r="F112" s="221">
        <f t="shared" si="4"/>
        <v>617.5</v>
      </c>
      <c r="G112" s="123">
        <f t="shared" si="3"/>
        <v>234.65</v>
      </c>
      <c r="H112" s="253" t="s">
        <v>641</v>
      </c>
      <c r="I112" s="281"/>
    </row>
    <row r="113" spans="1:9" ht="22.5" customHeight="1">
      <c r="A113" s="322" t="s">
        <v>438</v>
      </c>
      <c r="B113" s="322"/>
      <c r="C113" s="19"/>
      <c r="D113" s="19"/>
      <c r="E113" s="19"/>
      <c r="F113" s="226"/>
      <c r="G113" s="171"/>
      <c r="H113" s="18"/>
      <c r="I113" s="18"/>
    </row>
    <row r="114" spans="1:9" ht="22.5" customHeight="1">
      <c r="A114" s="21"/>
      <c r="B114" s="20"/>
      <c r="C114" s="19"/>
      <c r="D114" s="19"/>
      <c r="E114" s="19"/>
      <c r="F114" s="226"/>
      <c r="G114" s="171"/>
      <c r="H114" s="18"/>
      <c r="I114" s="18"/>
    </row>
    <row r="115" spans="1:9" ht="49.5" customHeight="1">
      <c r="A115" s="320" t="s">
        <v>628</v>
      </c>
      <c r="B115" s="320"/>
      <c r="C115" s="320"/>
      <c r="D115" s="320"/>
      <c r="E115" s="320"/>
      <c r="F115" s="320"/>
      <c r="G115" s="320"/>
      <c r="H115" s="320"/>
      <c r="I115" s="320"/>
    </row>
  </sheetData>
  <sheetProtection/>
  <mergeCells count="16">
    <mergeCell ref="A5:B5"/>
    <mergeCell ref="A94:B94"/>
    <mergeCell ref="A98:B98"/>
    <mergeCell ref="A100:B100"/>
    <mergeCell ref="A113:B113"/>
    <mergeCell ref="A2:A3"/>
    <mergeCell ref="A1:I1"/>
    <mergeCell ref="A115:I115"/>
    <mergeCell ref="B2:B3"/>
    <mergeCell ref="C2:C3"/>
    <mergeCell ref="D2:F2"/>
    <mergeCell ref="H2:H3"/>
    <mergeCell ref="I2:I3"/>
    <mergeCell ref="G2:G3"/>
    <mergeCell ref="A4:B4"/>
    <mergeCell ref="A96:B96"/>
  </mergeCells>
  <printOptions horizontalCentered="1"/>
  <pageMargins left="0.35433070866141736" right="0.35433070866141736" top="0.3937007874015748" bottom="0.3937007874015748" header="0.5118110236220472" footer="0.31496062992125984"/>
  <pageSetup horizontalDpi="600" verticalDpi="600" orientation="portrait" paperSize="9" scale="92" r:id="rId1"/>
  <headerFooter alignWithMargins="0">
    <oddFooter>&amp;C第 &amp;P 页，共 &amp;N 页</oddFooter>
  </headerFooter>
  <rowBreaks count="3" manualBreakCount="3">
    <brk id="33" max="8" man="1"/>
    <brk id="63" max="8" man="1"/>
    <brk id="9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0">
      <selection activeCell="J1" sqref="J1:L16384"/>
    </sheetView>
  </sheetViews>
  <sheetFormatPr defaultColWidth="9.00390625" defaultRowHeight="14.25"/>
  <cols>
    <col min="1" max="1" width="4.75390625" style="0" bestFit="1" customWidth="1"/>
    <col min="2" max="2" width="18.625" style="0" bestFit="1" customWidth="1"/>
    <col min="3" max="3" width="8.00390625" style="0" bestFit="1" customWidth="1"/>
    <col min="4" max="5" width="6.375" style="0" bestFit="1" customWidth="1"/>
    <col min="6" max="6" width="8.00390625" style="0" bestFit="1" customWidth="1"/>
    <col min="7" max="7" width="8.75390625" style="0" customWidth="1"/>
    <col min="8" max="8" width="15.125" style="0" customWidth="1"/>
    <col min="9" max="9" width="9.875" style="0" customWidth="1"/>
  </cols>
  <sheetData>
    <row r="1" spans="1:9" ht="60" customHeight="1">
      <c r="A1" s="317" t="s">
        <v>480</v>
      </c>
      <c r="B1" s="317"/>
      <c r="C1" s="317"/>
      <c r="D1" s="317"/>
      <c r="E1" s="317"/>
      <c r="F1" s="317"/>
      <c r="G1" s="317"/>
      <c r="H1" s="317"/>
      <c r="I1" s="317"/>
    </row>
    <row r="2" spans="1:9" ht="26.25" customHeight="1">
      <c r="A2" s="318" t="s">
        <v>492</v>
      </c>
      <c r="B2" s="318" t="s">
        <v>493</v>
      </c>
      <c r="C2" s="319" t="s">
        <v>494</v>
      </c>
      <c r="D2" s="318" t="s">
        <v>495</v>
      </c>
      <c r="E2" s="318"/>
      <c r="F2" s="318"/>
      <c r="G2" s="318" t="s">
        <v>498</v>
      </c>
      <c r="H2" s="319" t="s">
        <v>545</v>
      </c>
      <c r="I2" s="318" t="s">
        <v>496</v>
      </c>
    </row>
    <row r="3" spans="1:9" s="6" customFormat="1" ht="27" customHeight="1">
      <c r="A3" s="318"/>
      <c r="B3" s="318"/>
      <c r="C3" s="319"/>
      <c r="D3" s="5" t="s">
        <v>534</v>
      </c>
      <c r="E3" s="5" t="s">
        <v>535</v>
      </c>
      <c r="F3" s="5" t="s">
        <v>497</v>
      </c>
      <c r="G3" s="318"/>
      <c r="H3" s="319"/>
      <c r="I3" s="318"/>
    </row>
    <row r="4" spans="1:9" s="65" customFormat="1" ht="22.5" customHeight="1">
      <c r="A4" s="326" t="s">
        <v>19</v>
      </c>
      <c r="B4" s="326"/>
      <c r="C4" s="186"/>
      <c r="D4" s="186"/>
      <c r="E4" s="186"/>
      <c r="F4" s="269"/>
      <c r="G4" s="270">
        <f>SUM(G5,G7,G9,G11,G13,G18)</f>
        <v>320.682</v>
      </c>
      <c r="H4" s="270"/>
      <c r="I4" s="62"/>
    </row>
    <row r="5" spans="1:9" ht="22.5" customHeight="1">
      <c r="A5" s="322" t="s">
        <v>442</v>
      </c>
      <c r="B5" s="322"/>
      <c r="C5" s="63"/>
      <c r="D5" s="63"/>
      <c r="E5" s="63"/>
      <c r="F5" s="266"/>
      <c r="G5" s="169"/>
      <c r="H5" s="169"/>
      <c r="I5" s="5"/>
    </row>
    <row r="6" spans="1:9" ht="22.5" customHeight="1">
      <c r="A6" s="1"/>
      <c r="B6" s="274"/>
      <c r="C6" s="274"/>
      <c r="D6" s="274"/>
      <c r="E6" s="274"/>
      <c r="F6" s="272"/>
      <c r="G6" s="251"/>
      <c r="H6" s="251"/>
      <c r="I6" s="235"/>
    </row>
    <row r="7" spans="1:9" ht="22.5" customHeight="1">
      <c r="A7" s="322" t="s">
        <v>434</v>
      </c>
      <c r="B7" s="322"/>
      <c r="C7" s="63"/>
      <c r="D7" s="63"/>
      <c r="E7" s="63"/>
      <c r="F7" s="235"/>
      <c r="G7" s="251"/>
      <c r="H7" s="251"/>
      <c r="I7" s="235"/>
    </row>
    <row r="8" spans="1:9" ht="22.5" customHeight="1">
      <c r="A8" s="1"/>
      <c r="B8" s="1"/>
      <c r="C8" s="1"/>
      <c r="D8" s="1"/>
      <c r="E8" s="1"/>
      <c r="F8" s="235"/>
      <c r="G8" s="251"/>
      <c r="H8" s="251"/>
      <c r="I8" s="235"/>
    </row>
    <row r="9" spans="1:11" ht="22.5" customHeight="1">
      <c r="A9" s="322" t="s">
        <v>435</v>
      </c>
      <c r="B9" s="322"/>
      <c r="C9" s="63"/>
      <c r="D9" s="63"/>
      <c r="E9" s="63"/>
      <c r="F9" s="235"/>
      <c r="G9" s="251"/>
      <c r="H9" s="251"/>
      <c r="I9" s="235"/>
      <c r="J9" s="304"/>
      <c r="K9" s="304"/>
    </row>
    <row r="10" spans="1:11" ht="22.5" customHeight="1">
      <c r="A10" s="1"/>
      <c r="B10" s="266"/>
      <c r="C10" s="266"/>
      <c r="D10" s="266"/>
      <c r="E10" s="266"/>
      <c r="F10" s="235"/>
      <c r="G10" s="251"/>
      <c r="H10" s="251"/>
      <c r="I10" s="235"/>
      <c r="J10" s="305"/>
      <c r="K10" s="304"/>
    </row>
    <row r="11" spans="1:11" ht="22.5" customHeight="1">
      <c r="A11" s="322" t="s">
        <v>436</v>
      </c>
      <c r="B11" s="322"/>
      <c r="C11" s="63"/>
      <c r="D11" s="63"/>
      <c r="E11" s="63"/>
      <c r="F11" s="235"/>
      <c r="G11" s="251"/>
      <c r="H11" s="251"/>
      <c r="I11" s="235"/>
      <c r="J11" s="305"/>
      <c r="K11" s="304"/>
    </row>
    <row r="12" spans="1:11" ht="22.5" customHeight="1">
      <c r="A12" s="1"/>
      <c r="B12" s="275"/>
      <c r="C12" s="275"/>
      <c r="D12" s="275"/>
      <c r="E12" s="275"/>
      <c r="F12" s="272"/>
      <c r="G12" s="251"/>
      <c r="H12" s="251"/>
      <c r="I12" s="235"/>
      <c r="J12" s="306"/>
      <c r="K12" s="304"/>
    </row>
    <row r="13" spans="1:11" s="77" customFormat="1" ht="32.25" customHeight="1">
      <c r="A13" s="322" t="s">
        <v>437</v>
      </c>
      <c r="B13" s="322"/>
      <c r="C13" s="63"/>
      <c r="D13" s="279"/>
      <c r="E13" s="279"/>
      <c r="F13" s="279">
        <f>SUM(F14:F17)</f>
        <v>843.9000000000001</v>
      </c>
      <c r="G13" s="270">
        <f>SUM(G14:G17)</f>
        <v>320.682</v>
      </c>
      <c r="H13" s="270"/>
      <c r="I13" s="269"/>
      <c r="J13" s="307"/>
      <c r="K13" s="308"/>
    </row>
    <row r="14" spans="1:11" ht="22.5" customHeight="1">
      <c r="A14" s="1">
        <v>1</v>
      </c>
      <c r="B14" s="16" t="s">
        <v>270</v>
      </c>
      <c r="C14" s="16"/>
      <c r="D14" s="256">
        <v>28</v>
      </c>
      <c r="E14" s="257">
        <v>10.5</v>
      </c>
      <c r="F14" s="280">
        <v>294.42</v>
      </c>
      <c r="G14" s="251">
        <f>F14*0.38</f>
        <v>111.87960000000001</v>
      </c>
      <c r="H14" s="251" t="s">
        <v>646</v>
      </c>
      <c r="I14" s="235"/>
      <c r="J14" s="305"/>
      <c r="K14" s="304"/>
    </row>
    <row r="15" spans="1:11" ht="22.5" customHeight="1">
      <c r="A15" s="1">
        <v>2</v>
      </c>
      <c r="B15" s="16" t="s">
        <v>392</v>
      </c>
      <c r="C15" s="16"/>
      <c r="D15" s="256">
        <v>21</v>
      </c>
      <c r="E15" s="257">
        <v>7.5</v>
      </c>
      <c r="F15" s="280">
        <f>21.04*7.5</f>
        <v>157.79999999999998</v>
      </c>
      <c r="G15" s="251">
        <f>F15*0.38</f>
        <v>59.96399999999999</v>
      </c>
      <c r="H15" s="251" t="s">
        <v>647</v>
      </c>
      <c r="I15" s="235"/>
      <c r="J15" s="305"/>
      <c r="K15" s="304"/>
    </row>
    <row r="16" spans="1:11" ht="22.5" customHeight="1">
      <c r="A16" s="1">
        <v>3</v>
      </c>
      <c r="B16" s="16" t="s">
        <v>393</v>
      </c>
      <c r="C16" s="16"/>
      <c r="D16" s="256">
        <v>25</v>
      </c>
      <c r="E16" s="257">
        <v>8.5</v>
      </c>
      <c r="F16" s="280">
        <f>25.04*8.5</f>
        <v>212.84</v>
      </c>
      <c r="G16" s="251">
        <f>F16*0.38</f>
        <v>80.8792</v>
      </c>
      <c r="H16" s="251" t="s">
        <v>648</v>
      </c>
      <c r="I16" s="235"/>
      <c r="J16" s="305"/>
      <c r="K16" s="304"/>
    </row>
    <row r="17" spans="1:11" ht="22.5" customHeight="1">
      <c r="A17" s="1">
        <v>4</v>
      </c>
      <c r="B17" s="16" t="s">
        <v>271</v>
      </c>
      <c r="C17" s="16"/>
      <c r="D17" s="256">
        <v>21</v>
      </c>
      <c r="E17" s="257">
        <v>8.5</v>
      </c>
      <c r="F17" s="280">
        <v>178.84</v>
      </c>
      <c r="G17" s="251">
        <f>F17*0.38</f>
        <v>67.9592</v>
      </c>
      <c r="H17" s="251" t="s">
        <v>649</v>
      </c>
      <c r="I17" s="235"/>
      <c r="J17" s="305"/>
      <c r="K17" s="304"/>
    </row>
    <row r="18" spans="1:11" ht="22.5" customHeight="1">
      <c r="A18" s="322" t="s">
        <v>438</v>
      </c>
      <c r="B18" s="322"/>
      <c r="C18" s="63"/>
      <c r="D18" s="63"/>
      <c r="E18" s="63"/>
      <c r="F18" s="235"/>
      <c r="G18" s="251"/>
      <c r="H18" s="251"/>
      <c r="I18" s="235"/>
      <c r="J18" s="304"/>
      <c r="K18" s="304"/>
    </row>
    <row r="19" spans="1:9" ht="22.5" customHeight="1">
      <c r="A19" s="1"/>
      <c r="B19" s="278"/>
      <c r="C19" s="278"/>
      <c r="D19" s="278"/>
      <c r="E19" s="278"/>
      <c r="F19" s="272"/>
      <c r="G19" s="251"/>
      <c r="H19" s="251"/>
      <c r="I19" s="235"/>
    </row>
    <row r="20" spans="1:9" ht="48.75" customHeight="1">
      <c r="A20" s="320" t="s">
        <v>626</v>
      </c>
      <c r="B20" s="320"/>
      <c r="C20" s="320"/>
      <c r="D20" s="320"/>
      <c r="E20" s="320"/>
      <c r="F20" s="320"/>
      <c r="G20" s="320"/>
      <c r="H20" s="320"/>
      <c r="I20" s="320"/>
    </row>
  </sheetData>
  <sheetProtection/>
  <mergeCells count="16">
    <mergeCell ref="A20:I20"/>
    <mergeCell ref="A18:B18"/>
    <mergeCell ref="A4:B4"/>
    <mergeCell ref="A1:I1"/>
    <mergeCell ref="A5:B5"/>
    <mergeCell ref="A7:B7"/>
    <mergeCell ref="A9:B9"/>
    <mergeCell ref="A11:B11"/>
    <mergeCell ref="A13:B13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4">
      <selection activeCell="H12" sqref="H12"/>
    </sheetView>
  </sheetViews>
  <sheetFormatPr defaultColWidth="9.00390625" defaultRowHeight="14.25"/>
  <cols>
    <col min="1" max="1" width="4.75390625" style="0" bestFit="1" customWidth="1"/>
    <col min="2" max="2" width="16.75390625" style="0" bestFit="1" customWidth="1"/>
    <col min="3" max="3" width="8.00390625" style="0" bestFit="1" customWidth="1"/>
    <col min="4" max="5" width="6.375" style="0" bestFit="1" customWidth="1"/>
    <col min="6" max="6" width="8.00390625" style="0" bestFit="1" customWidth="1"/>
    <col min="7" max="7" width="11.25390625" style="0" customWidth="1"/>
    <col min="8" max="8" width="12.375" style="0" customWidth="1"/>
    <col min="9" max="9" width="9.875" style="0" customWidth="1"/>
  </cols>
  <sheetData>
    <row r="1" spans="1:9" ht="60" customHeight="1">
      <c r="A1" s="317" t="s">
        <v>474</v>
      </c>
      <c r="B1" s="317"/>
      <c r="C1" s="317"/>
      <c r="D1" s="317"/>
      <c r="E1" s="317"/>
      <c r="F1" s="317"/>
      <c r="G1" s="317"/>
      <c r="H1" s="317"/>
      <c r="I1" s="317"/>
    </row>
    <row r="2" spans="1:9" ht="26.25" customHeight="1">
      <c r="A2" s="318" t="s">
        <v>506</v>
      </c>
      <c r="B2" s="318" t="s">
        <v>507</v>
      </c>
      <c r="C2" s="319" t="s">
        <v>508</v>
      </c>
      <c r="D2" s="318" t="s">
        <v>509</v>
      </c>
      <c r="E2" s="318"/>
      <c r="F2" s="318"/>
      <c r="G2" s="318" t="s">
        <v>491</v>
      </c>
      <c r="H2" s="319" t="s">
        <v>545</v>
      </c>
      <c r="I2" s="318" t="s">
        <v>510</v>
      </c>
    </row>
    <row r="3" spans="1:9" s="6" customFormat="1" ht="27" customHeight="1">
      <c r="A3" s="318"/>
      <c r="B3" s="318"/>
      <c r="C3" s="319"/>
      <c r="D3" s="5" t="s">
        <v>536</v>
      </c>
      <c r="E3" s="5" t="s">
        <v>537</v>
      </c>
      <c r="F3" s="5" t="s">
        <v>489</v>
      </c>
      <c r="G3" s="318"/>
      <c r="H3" s="319"/>
      <c r="I3" s="318"/>
    </row>
    <row r="4" spans="1:9" s="6" customFormat="1" ht="22.5" customHeight="1">
      <c r="A4" s="326" t="s">
        <v>19</v>
      </c>
      <c r="B4" s="326"/>
      <c r="C4" s="186"/>
      <c r="D4" s="186"/>
      <c r="E4" s="186"/>
      <c r="F4" s="269"/>
      <c r="G4" s="270">
        <f>SUM(G5,G7,G9,G11,G13)</f>
        <v>1409.23</v>
      </c>
      <c r="H4" s="270"/>
      <c r="I4" s="3"/>
    </row>
    <row r="5" spans="1:9" ht="22.5" customHeight="1">
      <c r="A5" s="322" t="s">
        <v>442</v>
      </c>
      <c r="B5" s="322"/>
      <c r="C5" s="63"/>
      <c r="D5" s="63"/>
      <c r="E5" s="63"/>
      <c r="F5" s="266"/>
      <c r="G5" s="169"/>
      <c r="H5" s="169"/>
      <c r="I5" s="5"/>
    </row>
    <row r="6" spans="1:9" ht="22.5" customHeight="1">
      <c r="A6" s="1"/>
      <c r="B6" s="283"/>
      <c r="C6" s="283"/>
      <c r="D6" s="283"/>
      <c r="E6" s="283"/>
      <c r="F6" s="272"/>
      <c r="G6" s="251"/>
      <c r="H6" s="251"/>
      <c r="I6" s="235"/>
    </row>
    <row r="7" spans="1:9" ht="22.5" customHeight="1">
      <c r="A7" s="322" t="s">
        <v>434</v>
      </c>
      <c r="B7" s="322"/>
      <c r="C7" s="63"/>
      <c r="D7" s="63"/>
      <c r="E7" s="63"/>
      <c r="F7" s="235"/>
      <c r="G7" s="251"/>
      <c r="H7" s="251"/>
      <c r="I7" s="235"/>
    </row>
    <row r="8" spans="1:9" ht="22.5" customHeight="1">
      <c r="A8" s="1"/>
      <c r="B8" s="266"/>
      <c r="C8" s="266"/>
      <c r="D8" s="266"/>
      <c r="E8" s="266"/>
      <c r="F8" s="235"/>
      <c r="G8" s="251"/>
      <c r="H8" s="251"/>
      <c r="I8" s="235"/>
    </row>
    <row r="9" spans="1:9" ht="22.5" customHeight="1">
      <c r="A9" s="322" t="s">
        <v>435</v>
      </c>
      <c r="B9" s="322"/>
      <c r="C9" s="63"/>
      <c r="D9" s="63"/>
      <c r="E9" s="63"/>
      <c r="F9" s="235"/>
      <c r="G9" s="251"/>
      <c r="H9" s="251"/>
      <c r="I9" s="235"/>
    </row>
    <row r="10" spans="1:9" ht="22.5" customHeight="1">
      <c r="A10" s="1"/>
      <c r="B10" s="266"/>
      <c r="C10" s="266"/>
      <c r="D10" s="266"/>
      <c r="E10" s="266"/>
      <c r="F10" s="235"/>
      <c r="G10" s="251"/>
      <c r="H10" s="251"/>
      <c r="I10" s="235"/>
    </row>
    <row r="11" spans="1:9" ht="22.5" customHeight="1">
      <c r="A11" s="322" t="s">
        <v>436</v>
      </c>
      <c r="B11" s="322"/>
      <c r="C11" s="63"/>
      <c r="D11" s="63"/>
      <c r="E11" s="63"/>
      <c r="F11" s="235"/>
      <c r="G11" s="251"/>
      <c r="H11" s="251"/>
      <c r="I11" s="235"/>
    </row>
    <row r="12" spans="1:9" ht="22.5" customHeight="1">
      <c r="A12" s="1"/>
      <c r="B12" s="266"/>
      <c r="C12" s="266"/>
      <c r="D12" s="266"/>
      <c r="E12" s="266"/>
      <c r="F12" s="235"/>
      <c r="G12" s="251"/>
      <c r="H12" s="251"/>
      <c r="I12" s="235"/>
    </row>
    <row r="13" spans="1:9" s="77" customFormat="1" ht="35.25" customHeight="1">
      <c r="A13" s="322" t="s">
        <v>437</v>
      </c>
      <c r="B13" s="322"/>
      <c r="C13" s="63"/>
      <c r="D13" s="279"/>
      <c r="E13" s="279"/>
      <c r="F13" s="279">
        <f>SUM(F14:F17)</f>
        <v>3708.5</v>
      </c>
      <c r="G13" s="270">
        <f>SUM(G14:G17)</f>
        <v>1409.23</v>
      </c>
      <c r="H13" s="270"/>
      <c r="I13" s="269"/>
    </row>
    <row r="14" spans="1:9" ht="30" customHeight="1">
      <c r="A14" s="1">
        <v>1</v>
      </c>
      <c r="B14" s="292" t="s">
        <v>205</v>
      </c>
      <c r="C14" s="292"/>
      <c r="D14" s="293">
        <v>44</v>
      </c>
      <c r="E14" s="294">
        <v>8.5</v>
      </c>
      <c r="F14" s="280">
        <f>D14*E14</f>
        <v>374</v>
      </c>
      <c r="G14" s="251">
        <f>F14*0.38</f>
        <v>142.12</v>
      </c>
      <c r="H14" s="285" t="s">
        <v>642</v>
      </c>
      <c r="I14" s="235"/>
    </row>
    <row r="15" spans="1:9" ht="30" customHeight="1">
      <c r="A15" s="1">
        <v>2</v>
      </c>
      <c r="B15" s="292" t="s">
        <v>206</v>
      </c>
      <c r="C15" s="292"/>
      <c r="D15" s="293">
        <v>105</v>
      </c>
      <c r="E15" s="294">
        <v>9.5</v>
      </c>
      <c r="F15" s="280">
        <f>D15*E15</f>
        <v>997.5</v>
      </c>
      <c r="G15" s="251">
        <f>F15*0.38</f>
        <v>379.05</v>
      </c>
      <c r="H15" s="285" t="s">
        <v>643</v>
      </c>
      <c r="I15" s="235"/>
    </row>
    <row r="16" spans="1:9" s="93" customFormat="1" ht="30" customHeight="1">
      <c r="A16" s="89">
        <v>3</v>
      </c>
      <c r="B16" s="295" t="s">
        <v>207</v>
      </c>
      <c r="C16" s="295"/>
      <c r="D16" s="296">
        <v>173</v>
      </c>
      <c r="E16" s="297">
        <v>9.5</v>
      </c>
      <c r="F16" s="280">
        <f>D16*E16</f>
        <v>1643.5</v>
      </c>
      <c r="G16" s="284">
        <f>F16*0.38</f>
        <v>624.53</v>
      </c>
      <c r="H16" s="285" t="s">
        <v>644</v>
      </c>
      <c r="I16" s="92"/>
    </row>
    <row r="17" spans="1:9" ht="30" customHeight="1">
      <c r="A17" s="1">
        <v>4</v>
      </c>
      <c r="B17" s="292" t="s">
        <v>208</v>
      </c>
      <c r="C17" s="292"/>
      <c r="D17" s="293">
        <v>73</v>
      </c>
      <c r="E17" s="294">
        <v>9.5</v>
      </c>
      <c r="F17" s="280">
        <f>D17*E17</f>
        <v>693.5</v>
      </c>
      <c r="G17" s="251">
        <f>F17*0.38</f>
        <v>263.53000000000003</v>
      </c>
      <c r="H17" s="285" t="s">
        <v>645</v>
      </c>
      <c r="I17" s="235"/>
    </row>
    <row r="18" spans="1:9" ht="22.5" customHeight="1">
      <c r="A18" s="322" t="s">
        <v>438</v>
      </c>
      <c r="B18" s="322"/>
      <c r="C18" s="63"/>
      <c r="D18" s="63"/>
      <c r="E18" s="63"/>
      <c r="F18" s="235"/>
      <c r="G18" s="251"/>
      <c r="H18" s="286"/>
      <c r="I18" s="235"/>
    </row>
    <row r="19" spans="1:9" ht="22.5" customHeight="1">
      <c r="A19" s="1"/>
      <c r="B19" s="3"/>
      <c r="C19" s="3"/>
      <c r="D19" s="3"/>
      <c r="E19" s="3"/>
      <c r="F19" s="272"/>
      <c r="G19" s="251"/>
      <c r="H19" s="251"/>
      <c r="I19" s="235"/>
    </row>
    <row r="20" spans="1:9" ht="51.75" customHeight="1">
      <c r="A20" s="320" t="s">
        <v>626</v>
      </c>
      <c r="B20" s="320"/>
      <c r="C20" s="320"/>
      <c r="D20" s="320"/>
      <c r="E20" s="320"/>
      <c r="F20" s="320"/>
      <c r="G20" s="320"/>
      <c r="H20" s="320"/>
      <c r="I20" s="320"/>
    </row>
  </sheetData>
  <sheetProtection/>
  <mergeCells count="16">
    <mergeCell ref="A1:I1"/>
    <mergeCell ref="A5:B5"/>
    <mergeCell ref="A7:B7"/>
    <mergeCell ref="A9:B9"/>
    <mergeCell ref="A4:B4"/>
    <mergeCell ref="A20:I20"/>
    <mergeCell ref="A11:B11"/>
    <mergeCell ref="A13:B13"/>
    <mergeCell ref="A18:B18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workbookViewId="0" topLeftCell="A7">
      <selection activeCell="J7" sqref="J1:P16384"/>
    </sheetView>
  </sheetViews>
  <sheetFormatPr defaultColWidth="9.00390625" defaultRowHeight="14.25"/>
  <cols>
    <col min="1" max="1" width="4.75390625" style="23" bestFit="1" customWidth="1"/>
    <col min="2" max="2" width="21.50390625" style="23" customWidth="1"/>
    <col min="3" max="3" width="8.00390625" style="23" bestFit="1" customWidth="1"/>
    <col min="4" max="4" width="6.75390625" style="23" bestFit="1" customWidth="1"/>
    <col min="5" max="5" width="6.50390625" style="23" bestFit="1" customWidth="1"/>
    <col min="6" max="6" width="9.50390625" style="23" bestFit="1" customWidth="1"/>
    <col min="7" max="8" width="10.625" style="23" customWidth="1"/>
    <col min="9" max="9" width="9.875" style="23" customWidth="1"/>
    <col min="10" max="16384" width="9.00390625" style="23" customWidth="1"/>
  </cols>
  <sheetData>
    <row r="1" spans="1:9" ht="60" customHeight="1">
      <c r="A1" s="321" t="s">
        <v>475</v>
      </c>
      <c r="B1" s="335"/>
      <c r="C1" s="335"/>
      <c r="D1" s="335"/>
      <c r="E1" s="335"/>
      <c r="F1" s="335"/>
      <c r="G1" s="335"/>
      <c r="H1" s="335"/>
      <c r="I1" s="335"/>
    </row>
    <row r="2" spans="1:9" ht="26.25" customHeight="1">
      <c r="A2" s="318" t="s">
        <v>506</v>
      </c>
      <c r="B2" s="318" t="s">
        <v>507</v>
      </c>
      <c r="C2" s="319" t="s">
        <v>508</v>
      </c>
      <c r="D2" s="318" t="s">
        <v>509</v>
      </c>
      <c r="E2" s="318"/>
      <c r="F2" s="318"/>
      <c r="G2" s="318" t="s">
        <v>491</v>
      </c>
      <c r="H2" s="319" t="s">
        <v>545</v>
      </c>
      <c r="I2" s="318" t="s">
        <v>510</v>
      </c>
    </row>
    <row r="3" spans="1:9" s="6" customFormat="1" ht="27" customHeight="1">
      <c r="A3" s="318"/>
      <c r="B3" s="318"/>
      <c r="C3" s="319"/>
      <c r="D3" s="5" t="s">
        <v>513</v>
      </c>
      <c r="E3" s="5" t="s">
        <v>514</v>
      </c>
      <c r="F3" s="5" t="s">
        <v>490</v>
      </c>
      <c r="G3" s="318"/>
      <c r="H3" s="319"/>
      <c r="I3" s="318"/>
    </row>
    <row r="4" spans="1:9" s="85" customFormat="1" ht="22.5" customHeight="1">
      <c r="A4" s="323" t="s">
        <v>456</v>
      </c>
      <c r="B4" s="323"/>
      <c r="C4" s="87"/>
      <c r="D4" s="87"/>
      <c r="E4" s="87"/>
      <c r="F4" s="87"/>
      <c r="G4" s="164">
        <f>SUM(G5,G8,G11,G13,G15,G19)</f>
        <v>1694.8</v>
      </c>
      <c r="H4" s="164"/>
      <c r="I4" s="66"/>
    </row>
    <row r="5" spans="1:9" s="85" customFormat="1" ht="22.5" customHeight="1">
      <c r="A5" s="322" t="s">
        <v>442</v>
      </c>
      <c r="B5" s="322"/>
      <c r="C5" s="209">
        <f>SUM(C6:C7)</f>
        <v>2.5</v>
      </c>
      <c r="D5" s="86"/>
      <c r="E5" s="86"/>
      <c r="F5" s="86"/>
      <c r="G5" s="83">
        <f>SUM(G6:G7)</f>
        <v>100</v>
      </c>
      <c r="H5" s="83"/>
      <c r="I5" s="67"/>
    </row>
    <row r="6" spans="1:9" ht="30" customHeight="1">
      <c r="A6" s="27">
        <v>1</v>
      </c>
      <c r="B6" s="30" t="s">
        <v>373</v>
      </c>
      <c r="C6" s="309">
        <v>1.2</v>
      </c>
      <c r="D6" s="42"/>
      <c r="E6" s="42"/>
      <c r="F6" s="42"/>
      <c r="G6" s="165">
        <f>C6*40</f>
        <v>48</v>
      </c>
      <c r="H6" s="258" t="s">
        <v>596</v>
      </c>
      <c r="I6" s="24"/>
    </row>
    <row r="7" spans="1:9" ht="30" customHeight="1">
      <c r="A7" s="27">
        <v>2</v>
      </c>
      <c r="B7" s="30" t="s">
        <v>372</v>
      </c>
      <c r="C7" s="309">
        <v>1.3</v>
      </c>
      <c r="D7" s="42"/>
      <c r="E7" s="42"/>
      <c r="F7" s="42"/>
      <c r="G7" s="165">
        <f>C7*40</f>
        <v>52</v>
      </c>
      <c r="H7" s="258" t="s">
        <v>597</v>
      </c>
      <c r="I7" s="24"/>
    </row>
    <row r="8" spans="1:9" s="85" customFormat="1" ht="22.5" customHeight="1">
      <c r="A8" s="322" t="s">
        <v>434</v>
      </c>
      <c r="B8" s="322"/>
      <c r="C8" s="209">
        <f>SUM(C9:C10)</f>
        <v>12.7</v>
      </c>
      <c r="D8" s="86"/>
      <c r="E8" s="86"/>
      <c r="F8" s="86"/>
      <c r="G8" s="83">
        <f>SUM(G9:G10)</f>
        <v>266.7</v>
      </c>
      <c r="H8" s="83"/>
      <c r="I8" s="84"/>
    </row>
    <row r="9" spans="1:9" ht="27.75" customHeight="1">
      <c r="A9" s="26">
        <v>1</v>
      </c>
      <c r="B9" s="29" t="s">
        <v>371</v>
      </c>
      <c r="C9" s="309">
        <v>6.6</v>
      </c>
      <c r="D9" s="42"/>
      <c r="E9" s="42"/>
      <c r="F9" s="42"/>
      <c r="G9" s="165">
        <f>C9*21</f>
        <v>138.6</v>
      </c>
      <c r="H9" s="258" t="s">
        <v>598</v>
      </c>
      <c r="I9" s="24"/>
    </row>
    <row r="10" spans="1:9" ht="29.25" customHeight="1">
      <c r="A10" s="26">
        <v>2</v>
      </c>
      <c r="B10" s="29" t="s">
        <v>370</v>
      </c>
      <c r="C10" s="309">
        <v>6.1</v>
      </c>
      <c r="D10" s="42"/>
      <c r="E10" s="42"/>
      <c r="F10" s="42"/>
      <c r="G10" s="165">
        <f>C10*21</f>
        <v>128.1</v>
      </c>
      <c r="H10" s="258" t="s">
        <v>599</v>
      </c>
      <c r="I10" s="24"/>
    </row>
    <row r="11" spans="1:9" ht="22.5" customHeight="1">
      <c r="A11" s="322" t="s">
        <v>435</v>
      </c>
      <c r="B11" s="322"/>
      <c r="C11" s="42"/>
      <c r="D11" s="42"/>
      <c r="E11" s="42"/>
      <c r="F11" s="42"/>
      <c r="G11" s="165"/>
      <c r="H11" s="165"/>
      <c r="I11" s="24"/>
    </row>
    <row r="12" spans="1:9" ht="22.5" customHeight="1">
      <c r="A12" s="27"/>
      <c r="B12" s="28"/>
      <c r="C12" s="42"/>
      <c r="D12" s="42"/>
      <c r="E12" s="42"/>
      <c r="F12" s="42"/>
      <c r="G12" s="165"/>
      <c r="H12" s="165"/>
      <c r="I12" s="24"/>
    </row>
    <row r="13" spans="1:9" ht="22.5" customHeight="1">
      <c r="A13" s="322" t="s">
        <v>436</v>
      </c>
      <c r="B13" s="322"/>
      <c r="C13" s="42"/>
      <c r="D13" s="42"/>
      <c r="E13" s="42"/>
      <c r="F13" s="42"/>
      <c r="G13" s="165"/>
      <c r="H13" s="165"/>
      <c r="I13" s="24"/>
    </row>
    <row r="14" spans="1:9" ht="22.5" customHeight="1">
      <c r="A14" s="27"/>
      <c r="B14" s="29"/>
      <c r="C14" s="42"/>
      <c r="D14" s="42"/>
      <c r="E14" s="42"/>
      <c r="F14" s="42"/>
      <c r="G14" s="165"/>
      <c r="H14" s="165"/>
      <c r="I14" s="24"/>
    </row>
    <row r="15" spans="1:9" s="85" customFormat="1" ht="35.25" customHeight="1">
      <c r="A15" s="322" t="s">
        <v>437</v>
      </c>
      <c r="B15" s="322"/>
      <c r="C15" s="238"/>
      <c r="D15" s="232"/>
      <c r="E15" s="83"/>
      <c r="F15" s="232">
        <f>SUM(F16:F18)</f>
        <v>3495</v>
      </c>
      <c r="G15" s="83">
        <f>SUM(G16:G18)</f>
        <v>1328.1</v>
      </c>
      <c r="H15" s="83"/>
      <c r="I15" s="84"/>
    </row>
    <row r="16" spans="1:9" ht="30" customHeight="1">
      <c r="A16" s="27">
        <v>1</v>
      </c>
      <c r="B16" s="25" t="s">
        <v>369</v>
      </c>
      <c r="C16" s="82"/>
      <c r="D16" s="233">
        <v>154</v>
      </c>
      <c r="E16" s="231">
        <v>9.5</v>
      </c>
      <c r="F16" s="233">
        <f>D16*E16</f>
        <v>1463</v>
      </c>
      <c r="G16" s="165">
        <f>F16*0.38</f>
        <v>555.94</v>
      </c>
      <c r="H16" s="258" t="s">
        <v>600</v>
      </c>
      <c r="I16" s="24"/>
    </row>
    <row r="17" spans="1:9" ht="30" customHeight="1">
      <c r="A17" s="27">
        <v>2</v>
      </c>
      <c r="B17" s="25" t="s">
        <v>482</v>
      </c>
      <c r="C17" s="82"/>
      <c r="D17" s="233">
        <v>134</v>
      </c>
      <c r="E17" s="231">
        <v>8.5</v>
      </c>
      <c r="F17" s="233">
        <f>D17*E17</f>
        <v>1139</v>
      </c>
      <c r="G17" s="165">
        <f>F17*0.38</f>
        <v>432.82</v>
      </c>
      <c r="H17" s="258" t="s">
        <v>601</v>
      </c>
      <c r="I17" s="24"/>
    </row>
    <row r="18" spans="1:9" ht="30" customHeight="1">
      <c r="A18" s="27">
        <v>3</v>
      </c>
      <c r="B18" s="25" t="s">
        <v>483</v>
      </c>
      <c r="C18" s="82"/>
      <c r="D18" s="233">
        <v>94</v>
      </c>
      <c r="E18" s="231">
        <v>9.5</v>
      </c>
      <c r="F18" s="233">
        <f>D18*E18</f>
        <v>893</v>
      </c>
      <c r="G18" s="165">
        <f>F18*0.38</f>
        <v>339.34000000000003</v>
      </c>
      <c r="H18" s="258" t="s">
        <v>602</v>
      </c>
      <c r="I18" s="24"/>
    </row>
    <row r="19" spans="1:9" ht="22.5" customHeight="1">
      <c r="A19" s="322" t="s">
        <v>438</v>
      </c>
      <c r="B19" s="322"/>
      <c r="C19" s="39"/>
      <c r="D19" s="39"/>
      <c r="E19" s="39"/>
      <c r="F19" s="39"/>
      <c r="G19" s="165"/>
      <c r="H19" s="165"/>
      <c r="I19" s="24"/>
    </row>
    <row r="20" spans="1:9" ht="22.5" customHeight="1">
      <c r="A20" s="63"/>
      <c r="B20" s="63"/>
      <c r="C20" s="81"/>
      <c r="D20" s="81"/>
      <c r="E20" s="81"/>
      <c r="F20" s="81"/>
      <c r="G20" s="172"/>
      <c r="H20" s="172"/>
      <c r="I20" s="52"/>
    </row>
    <row r="21" spans="1:9" s="82" customFormat="1" ht="40.5" customHeight="1">
      <c r="A21" s="320" t="s">
        <v>628</v>
      </c>
      <c r="B21" s="320"/>
      <c r="C21" s="320"/>
      <c r="D21" s="320"/>
      <c r="E21" s="320"/>
      <c r="F21" s="320"/>
      <c r="G21" s="320"/>
      <c r="H21" s="320"/>
      <c r="I21" s="320"/>
    </row>
  </sheetData>
  <sheetProtection/>
  <mergeCells count="16">
    <mergeCell ref="A1:I1"/>
    <mergeCell ref="A5:B5"/>
    <mergeCell ref="A19:B19"/>
    <mergeCell ref="A4:B4"/>
    <mergeCell ref="A21:I21"/>
    <mergeCell ref="A8:B8"/>
    <mergeCell ref="A11:B11"/>
    <mergeCell ref="A13:B13"/>
    <mergeCell ref="A15:B15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25">
      <selection activeCell="J25" sqref="J1:M16384"/>
    </sheetView>
  </sheetViews>
  <sheetFormatPr defaultColWidth="9.00390625" defaultRowHeight="14.25"/>
  <cols>
    <col min="1" max="1" width="4.75390625" style="23" bestFit="1" customWidth="1"/>
    <col min="2" max="2" width="20.625" style="23" customWidth="1"/>
    <col min="3" max="3" width="8.00390625" style="23" bestFit="1" customWidth="1"/>
    <col min="4" max="5" width="6.375" style="23" bestFit="1" customWidth="1"/>
    <col min="6" max="6" width="8.00390625" style="23" bestFit="1" customWidth="1"/>
    <col min="7" max="7" width="9.625" style="23" customWidth="1"/>
    <col min="8" max="8" width="10.75390625" style="23" customWidth="1"/>
    <col min="9" max="9" width="9.875" style="23" customWidth="1"/>
    <col min="10" max="16384" width="9.00390625" style="23" customWidth="1"/>
  </cols>
  <sheetData>
    <row r="1" spans="1:9" ht="60" customHeight="1">
      <c r="A1" s="321" t="s">
        <v>476</v>
      </c>
      <c r="B1" s="335"/>
      <c r="C1" s="335"/>
      <c r="D1" s="335"/>
      <c r="E1" s="335"/>
      <c r="F1" s="335"/>
      <c r="G1" s="335"/>
      <c r="H1" s="335"/>
      <c r="I1" s="335"/>
    </row>
    <row r="2" spans="1:9" ht="26.25" customHeight="1">
      <c r="A2" s="318" t="s">
        <v>538</v>
      </c>
      <c r="B2" s="318" t="s">
        <v>539</v>
      </c>
      <c r="C2" s="319" t="s">
        <v>540</v>
      </c>
      <c r="D2" s="318" t="s">
        <v>541</v>
      </c>
      <c r="E2" s="318"/>
      <c r="F2" s="318"/>
      <c r="G2" s="318" t="s">
        <v>533</v>
      </c>
      <c r="H2" s="319" t="s">
        <v>545</v>
      </c>
      <c r="I2" s="318" t="s">
        <v>542</v>
      </c>
    </row>
    <row r="3" spans="1:9" s="6" customFormat="1" ht="27" customHeight="1">
      <c r="A3" s="318"/>
      <c r="B3" s="318"/>
      <c r="C3" s="319"/>
      <c r="D3" s="5" t="s">
        <v>530</v>
      </c>
      <c r="E3" s="5" t="s">
        <v>531</v>
      </c>
      <c r="F3" s="5" t="s">
        <v>532</v>
      </c>
      <c r="G3" s="318"/>
      <c r="H3" s="319"/>
      <c r="I3" s="318"/>
    </row>
    <row r="4" spans="1:9" ht="22.5" customHeight="1">
      <c r="A4" s="323" t="s">
        <v>391</v>
      </c>
      <c r="B4" s="323"/>
      <c r="C4" s="79"/>
      <c r="D4" s="79"/>
      <c r="E4" s="79"/>
      <c r="F4" s="79"/>
      <c r="G4" s="78">
        <f>SUM(G5,G23,G25,G27,G29)</f>
        <v>1688.45</v>
      </c>
      <c r="H4" s="78"/>
      <c r="I4" s="45"/>
    </row>
    <row r="5" spans="1:9" s="85" customFormat="1" ht="22.5" customHeight="1">
      <c r="A5" s="322" t="s">
        <v>442</v>
      </c>
      <c r="B5" s="322"/>
      <c r="C5" s="205">
        <f>SUM(C6:C22)</f>
        <v>25.800000000000004</v>
      </c>
      <c r="D5" s="116"/>
      <c r="E5" s="116"/>
      <c r="F5" s="116"/>
      <c r="G5" s="78">
        <f>SUM(G6:G22)</f>
        <v>1032</v>
      </c>
      <c r="H5" s="78"/>
      <c r="I5" s="117"/>
    </row>
    <row r="6" spans="1:9" ht="30" customHeight="1">
      <c r="A6" s="27">
        <v>1</v>
      </c>
      <c r="B6" s="182" t="s">
        <v>418</v>
      </c>
      <c r="C6" s="234">
        <v>1.3</v>
      </c>
      <c r="D6" s="57"/>
      <c r="E6" s="57"/>
      <c r="F6" s="57"/>
      <c r="G6" s="173">
        <f aca="true" t="shared" si="0" ref="G6:G22">40*C6</f>
        <v>52</v>
      </c>
      <c r="H6" s="258" t="s">
        <v>603</v>
      </c>
      <c r="I6" s="46"/>
    </row>
    <row r="7" spans="1:9" ht="47.25" customHeight="1">
      <c r="A7" s="27">
        <v>2</v>
      </c>
      <c r="B7" s="182" t="s">
        <v>419</v>
      </c>
      <c r="C7" s="234">
        <v>1.7</v>
      </c>
      <c r="D7" s="57"/>
      <c r="E7" s="57"/>
      <c r="F7" s="57"/>
      <c r="G7" s="173">
        <f t="shared" si="0"/>
        <v>68</v>
      </c>
      <c r="H7" s="258" t="s">
        <v>604</v>
      </c>
      <c r="I7" s="46"/>
    </row>
    <row r="8" spans="1:9" ht="30" customHeight="1">
      <c r="A8" s="27">
        <v>3</v>
      </c>
      <c r="B8" s="182" t="s">
        <v>420</v>
      </c>
      <c r="C8" s="234">
        <v>2</v>
      </c>
      <c r="D8" s="57"/>
      <c r="E8" s="57"/>
      <c r="F8" s="57"/>
      <c r="G8" s="173">
        <f t="shared" si="0"/>
        <v>80</v>
      </c>
      <c r="H8" s="258" t="s">
        <v>604</v>
      </c>
      <c r="I8" s="46"/>
    </row>
    <row r="9" spans="1:9" ht="30" customHeight="1">
      <c r="A9" s="27">
        <v>4</v>
      </c>
      <c r="B9" s="182" t="s">
        <v>421</v>
      </c>
      <c r="C9" s="234">
        <v>1.1</v>
      </c>
      <c r="D9" s="57"/>
      <c r="E9" s="57"/>
      <c r="F9" s="57"/>
      <c r="G9" s="173">
        <f t="shared" si="0"/>
        <v>44</v>
      </c>
      <c r="H9" s="258" t="s">
        <v>604</v>
      </c>
      <c r="I9" s="46"/>
    </row>
    <row r="10" spans="1:9" ht="30" customHeight="1">
      <c r="A10" s="27">
        <v>5</v>
      </c>
      <c r="B10" s="182" t="s">
        <v>422</v>
      </c>
      <c r="C10" s="234">
        <v>1.9</v>
      </c>
      <c r="D10" s="57"/>
      <c r="E10" s="57"/>
      <c r="F10" s="57"/>
      <c r="G10" s="173">
        <f t="shared" si="0"/>
        <v>76</v>
      </c>
      <c r="H10" s="258" t="s">
        <v>604</v>
      </c>
      <c r="I10" s="46"/>
    </row>
    <row r="11" spans="1:9" ht="30" customHeight="1">
      <c r="A11" s="27">
        <v>6</v>
      </c>
      <c r="B11" s="182" t="s">
        <v>423</v>
      </c>
      <c r="C11" s="234">
        <v>1.3</v>
      </c>
      <c r="D11" s="57"/>
      <c r="E11" s="57"/>
      <c r="F11" s="57"/>
      <c r="G11" s="173">
        <f t="shared" si="0"/>
        <v>52</v>
      </c>
      <c r="H11" s="258" t="s">
        <v>604</v>
      </c>
      <c r="I11" s="46"/>
    </row>
    <row r="12" spans="1:9" ht="30" customHeight="1">
      <c r="A12" s="27">
        <v>7</v>
      </c>
      <c r="B12" s="182" t="s">
        <v>424</v>
      </c>
      <c r="C12" s="234">
        <v>1.3</v>
      </c>
      <c r="D12" s="57"/>
      <c r="E12" s="57"/>
      <c r="F12" s="57"/>
      <c r="G12" s="173">
        <f t="shared" si="0"/>
        <v>52</v>
      </c>
      <c r="H12" s="258" t="s">
        <v>604</v>
      </c>
      <c r="I12" s="46"/>
    </row>
    <row r="13" spans="1:9" ht="30" customHeight="1">
      <c r="A13" s="27">
        <v>8</v>
      </c>
      <c r="B13" s="182" t="s">
        <v>425</v>
      </c>
      <c r="C13" s="234">
        <v>0.8</v>
      </c>
      <c r="D13" s="57"/>
      <c r="E13" s="57"/>
      <c r="F13" s="57"/>
      <c r="G13" s="173">
        <f t="shared" si="0"/>
        <v>32</v>
      </c>
      <c r="H13" s="258" t="s">
        <v>604</v>
      </c>
      <c r="I13" s="46"/>
    </row>
    <row r="14" spans="1:9" ht="30" customHeight="1">
      <c r="A14" s="27">
        <v>9</v>
      </c>
      <c r="B14" s="182" t="s">
        <v>430</v>
      </c>
      <c r="C14" s="234">
        <v>1.3</v>
      </c>
      <c r="D14" s="57"/>
      <c r="E14" s="57"/>
      <c r="F14" s="57"/>
      <c r="G14" s="173">
        <f t="shared" si="0"/>
        <v>52</v>
      </c>
      <c r="H14" s="258" t="s">
        <v>604</v>
      </c>
      <c r="I14" s="46"/>
    </row>
    <row r="15" spans="1:9" ht="30" customHeight="1">
      <c r="A15" s="27">
        <v>10</v>
      </c>
      <c r="B15" s="182" t="s">
        <v>431</v>
      </c>
      <c r="C15" s="234">
        <v>2.4</v>
      </c>
      <c r="D15" s="57"/>
      <c r="E15" s="57"/>
      <c r="F15" s="57"/>
      <c r="G15" s="173">
        <f t="shared" si="0"/>
        <v>96</v>
      </c>
      <c r="H15" s="258" t="s">
        <v>604</v>
      </c>
      <c r="I15" s="46"/>
    </row>
    <row r="16" spans="1:9" ht="30" customHeight="1">
      <c r="A16" s="27">
        <v>11</v>
      </c>
      <c r="B16" s="182" t="s">
        <v>426</v>
      </c>
      <c r="C16" s="234">
        <v>1.2</v>
      </c>
      <c r="D16" s="57"/>
      <c r="E16" s="57"/>
      <c r="F16" s="57"/>
      <c r="G16" s="173">
        <f t="shared" si="0"/>
        <v>48</v>
      </c>
      <c r="H16" s="258" t="s">
        <v>604</v>
      </c>
      <c r="I16" s="46"/>
    </row>
    <row r="17" spans="1:9" ht="30" customHeight="1">
      <c r="A17" s="27">
        <v>12</v>
      </c>
      <c r="B17" s="182" t="s">
        <v>427</v>
      </c>
      <c r="C17" s="234">
        <v>1.6</v>
      </c>
      <c r="D17" s="57"/>
      <c r="E17" s="57"/>
      <c r="F17" s="57"/>
      <c r="G17" s="173">
        <f t="shared" si="0"/>
        <v>64</v>
      </c>
      <c r="H17" s="258" t="s">
        <v>604</v>
      </c>
      <c r="I17" s="46"/>
    </row>
    <row r="18" spans="1:9" ht="30" customHeight="1">
      <c r="A18" s="27">
        <v>13</v>
      </c>
      <c r="B18" s="182" t="s">
        <v>428</v>
      </c>
      <c r="C18" s="234">
        <v>1.4</v>
      </c>
      <c r="D18" s="57"/>
      <c r="E18" s="57"/>
      <c r="F18" s="57"/>
      <c r="G18" s="173">
        <f t="shared" si="0"/>
        <v>56</v>
      </c>
      <c r="H18" s="258" t="s">
        <v>604</v>
      </c>
      <c r="I18" s="46"/>
    </row>
    <row r="19" spans="1:9" ht="30" customHeight="1">
      <c r="A19" s="27">
        <v>14</v>
      </c>
      <c r="B19" s="182" t="s">
        <v>429</v>
      </c>
      <c r="C19" s="234">
        <v>1.6</v>
      </c>
      <c r="D19" s="57"/>
      <c r="E19" s="57"/>
      <c r="F19" s="57"/>
      <c r="G19" s="173">
        <f t="shared" si="0"/>
        <v>64</v>
      </c>
      <c r="H19" s="258" t="s">
        <v>604</v>
      </c>
      <c r="I19" s="47"/>
    </row>
    <row r="20" spans="1:9" ht="30" customHeight="1">
      <c r="A20" s="27">
        <v>15</v>
      </c>
      <c r="B20" s="182" t="s">
        <v>433</v>
      </c>
      <c r="C20" s="234">
        <v>1.9</v>
      </c>
      <c r="D20" s="57"/>
      <c r="E20" s="57"/>
      <c r="F20" s="57"/>
      <c r="G20" s="173">
        <f t="shared" si="0"/>
        <v>76</v>
      </c>
      <c r="H20" s="258" t="s">
        <v>604</v>
      </c>
      <c r="I20" s="47"/>
    </row>
    <row r="21" spans="1:9" ht="30" customHeight="1">
      <c r="A21" s="27">
        <v>16</v>
      </c>
      <c r="B21" s="182" t="s">
        <v>432</v>
      </c>
      <c r="C21" s="234">
        <v>2.1</v>
      </c>
      <c r="D21" s="57"/>
      <c r="E21" s="57"/>
      <c r="F21" s="57"/>
      <c r="G21" s="173">
        <f t="shared" si="0"/>
        <v>84</v>
      </c>
      <c r="H21" s="258" t="s">
        <v>604</v>
      </c>
      <c r="I21" s="47"/>
    </row>
    <row r="22" spans="1:9" ht="30" customHeight="1">
      <c r="A22" s="27">
        <v>17</v>
      </c>
      <c r="B22" s="182" t="s">
        <v>375</v>
      </c>
      <c r="C22" s="234">
        <v>0.9</v>
      </c>
      <c r="D22" s="57"/>
      <c r="E22" s="57"/>
      <c r="F22" s="57"/>
      <c r="G22" s="173">
        <f t="shared" si="0"/>
        <v>36</v>
      </c>
      <c r="H22" s="258" t="s">
        <v>604</v>
      </c>
      <c r="I22" s="47"/>
    </row>
    <row r="23" spans="1:9" ht="22.5" customHeight="1">
      <c r="A23" s="322" t="s">
        <v>434</v>
      </c>
      <c r="B23" s="322"/>
      <c r="C23" s="59"/>
      <c r="D23" s="59"/>
      <c r="E23" s="59"/>
      <c r="F23" s="59"/>
      <c r="G23" s="173"/>
      <c r="H23" s="173"/>
      <c r="I23" s="47"/>
    </row>
    <row r="24" spans="1:9" ht="22.5" customHeight="1">
      <c r="A24" s="58"/>
      <c r="B24" s="56"/>
      <c r="C24" s="59"/>
      <c r="D24" s="59"/>
      <c r="E24" s="59"/>
      <c r="F24" s="59"/>
      <c r="G24" s="173"/>
      <c r="H24" s="173"/>
      <c r="I24" s="47"/>
    </row>
    <row r="25" spans="1:9" ht="22.5" customHeight="1">
      <c r="A25" s="322" t="s">
        <v>435</v>
      </c>
      <c r="B25" s="322"/>
      <c r="C25" s="59"/>
      <c r="D25" s="59"/>
      <c r="E25" s="59"/>
      <c r="F25" s="59"/>
      <c r="G25" s="173"/>
      <c r="H25" s="173"/>
      <c r="I25" s="47"/>
    </row>
    <row r="26" spans="1:9" ht="22.5" customHeight="1">
      <c r="A26" s="27"/>
      <c r="B26" s="57"/>
      <c r="C26" s="59"/>
      <c r="D26" s="59"/>
      <c r="E26" s="59"/>
      <c r="F26" s="59"/>
      <c r="G26" s="173"/>
      <c r="H26" s="173"/>
      <c r="I26" s="47"/>
    </row>
    <row r="27" spans="1:9" ht="22.5" customHeight="1">
      <c r="A27" s="322" t="s">
        <v>436</v>
      </c>
      <c r="B27" s="322"/>
      <c r="C27" s="59"/>
      <c r="D27" s="59"/>
      <c r="E27" s="59"/>
      <c r="F27" s="59"/>
      <c r="G27" s="173"/>
      <c r="H27" s="173"/>
      <c r="I27" s="47"/>
    </row>
    <row r="28" spans="1:9" ht="22.5" customHeight="1">
      <c r="A28" s="27"/>
      <c r="B28" s="61"/>
      <c r="C28" s="60"/>
      <c r="D28" s="60"/>
      <c r="E28" s="60"/>
      <c r="F28" s="60"/>
      <c r="G28" s="173"/>
      <c r="H28" s="173"/>
      <c r="I28" s="46"/>
    </row>
    <row r="29" spans="1:9" s="85" customFormat="1" ht="36" customHeight="1">
      <c r="A29" s="322" t="s">
        <v>437</v>
      </c>
      <c r="B29" s="322"/>
      <c r="C29" s="238"/>
      <c r="D29" s="206"/>
      <c r="E29" s="79"/>
      <c r="F29" s="206">
        <f>SUM(F30:F35)</f>
        <v>1727.5</v>
      </c>
      <c r="G29" s="78">
        <f>SUM(G30:G35)</f>
        <v>656.45</v>
      </c>
      <c r="H29" s="78"/>
      <c r="I29" s="118"/>
    </row>
    <row r="30" spans="1:9" ht="30" customHeight="1">
      <c r="A30" s="27">
        <v>1</v>
      </c>
      <c r="B30" s="183" t="s">
        <v>382</v>
      </c>
      <c r="C30" s="82"/>
      <c r="D30" s="248">
        <v>36</v>
      </c>
      <c r="E30" s="234">
        <v>7.5</v>
      </c>
      <c r="F30" s="248">
        <f aca="true" t="shared" si="1" ref="F30:F35">D30*E30</f>
        <v>270</v>
      </c>
      <c r="G30" s="173">
        <f aca="true" t="shared" si="2" ref="G30:G35">F30*0.38</f>
        <v>102.6</v>
      </c>
      <c r="H30" s="258" t="s">
        <v>605</v>
      </c>
      <c r="I30" s="47"/>
    </row>
    <row r="31" spans="1:9" ht="30" customHeight="1">
      <c r="A31" s="27">
        <v>2</v>
      </c>
      <c r="B31" s="183" t="s">
        <v>381</v>
      </c>
      <c r="C31" s="82"/>
      <c r="D31" s="248">
        <v>32</v>
      </c>
      <c r="E31" s="234">
        <v>7.5</v>
      </c>
      <c r="F31" s="248">
        <f t="shared" si="1"/>
        <v>240</v>
      </c>
      <c r="G31" s="173">
        <f t="shared" si="2"/>
        <v>91.2</v>
      </c>
      <c r="H31" s="258" t="s">
        <v>606</v>
      </c>
      <c r="I31" s="47"/>
    </row>
    <row r="32" spans="1:9" ht="30" customHeight="1">
      <c r="A32" s="27">
        <v>3</v>
      </c>
      <c r="B32" s="183" t="s">
        <v>380</v>
      </c>
      <c r="C32" s="82"/>
      <c r="D32" s="248">
        <v>19</v>
      </c>
      <c r="E32" s="234">
        <v>7.5</v>
      </c>
      <c r="F32" s="248">
        <f t="shared" si="1"/>
        <v>142.5</v>
      </c>
      <c r="G32" s="173">
        <f t="shared" si="2"/>
        <v>54.15</v>
      </c>
      <c r="H32" s="258" t="s">
        <v>607</v>
      </c>
      <c r="I32" s="47"/>
    </row>
    <row r="33" spans="1:9" ht="30" customHeight="1">
      <c r="A33" s="27">
        <v>4</v>
      </c>
      <c r="B33" s="183" t="s">
        <v>379</v>
      </c>
      <c r="C33" s="82"/>
      <c r="D33" s="248">
        <v>85</v>
      </c>
      <c r="E33" s="234">
        <v>8.5</v>
      </c>
      <c r="F33" s="248">
        <f t="shared" si="1"/>
        <v>722.5</v>
      </c>
      <c r="G33" s="173">
        <f t="shared" si="2"/>
        <v>274.55</v>
      </c>
      <c r="H33" s="258" t="s">
        <v>608</v>
      </c>
      <c r="I33" s="47"/>
    </row>
    <row r="34" spans="1:9" ht="30" customHeight="1">
      <c r="A34" s="27">
        <v>5</v>
      </c>
      <c r="B34" s="184" t="s">
        <v>378</v>
      </c>
      <c r="C34" s="82"/>
      <c r="D34" s="248">
        <v>27</v>
      </c>
      <c r="E34" s="234">
        <v>7.5</v>
      </c>
      <c r="F34" s="248">
        <f t="shared" si="1"/>
        <v>202.5</v>
      </c>
      <c r="G34" s="173">
        <f t="shared" si="2"/>
        <v>76.95</v>
      </c>
      <c r="H34" s="258" t="s">
        <v>609</v>
      </c>
      <c r="I34" s="47"/>
    </row>
    <row r="35" spans="1:9" ht="30" customHeight="1">
      <c r="A35" s="27">
        <v>6</v>
      </c>
      <c r="B35" s="183" t="s">
        <v>377</v>
      </c>
      <c r="C35" s="82"/>
      <c r="D35" s="248">
        <v>20</v>
      </c>
      <c r="E35" s="234">
        <v>7.5</v>
      </c>
      <c r="F35" s="248">
        <f t="shared" si="1"/>
        <v>150</v>
      </c>
      <c r="G35" s="173">
        <f t="shared" si="2"/>
        <v>57</v>
      </c>
      <c r="H35" s="258" t="s">
        <v>610</v>
      </c>
      <c r="I35" s="46"/>
    </row>
    <row r="36" spans="1:9" ht="22.5" customHeight="1">
      <c r="A36" s="322" t="s">
        <v>438</v>
      </c>
      <c r="B36" s="322"/>
      <c r="C36" s="59"/>
      <c r="D36" s="59"/>
      <c r="E36" s="59"/>
      <c r="F36" s="59"/>
      <c r="G36" s="173"/>
      <c r="H36" s="173"/>
      <c r="I36" s="47"/>
    </row>
    <row r="37" spans="1:9" ht="22.5" customHeight="1">
      <c r="A37" s="27"/>
      <c r="B37" s="55"/>
      <c r="C37" s="59"/>
      <c r="D37" s="59"/>
      <c r="E37" s="59"/>
      <c r="F37" s="59"/>
      <c r="G37" s="173"/>
      <c r="H37" s="173"/>
      <c r="I37" s="47"/>
    </row>
    <row r="38" spans="1:9" ht="58.5" customHeight="1">
      <c r="A38" s="320" t="s">
        <v>628</v>
      </c>
      <c r="B38" s="320"/>
      <c r="C38" s="320"/>
      <c r="D38" s="320"/>
      <c r="E38" s="320"/>
      <c r="F38" s="320"/>
      <c r="G38" s="320"/>
      <c r="H38" s="320"/>
      <c r="I38" s="320"/>
    </row>
  </sheetData>
  <sheetProtection/>
  <mergeCells count="16">
    <mergeCell ref="A38:I38"/>
    <mergeCell ref="A29:B29"/>
    <mergeCell ref="A25:B25"/>
    <mergeCell ref="A27:B27"/>
    <mergeCell ref="A4:B4"/>
    <mergeCell ref="A1:I1"/>
    <mergeCell ref="A5:B5"/>
    <mergeCell ref="A23:B23"/>
    <mergeCell ref="A36:B36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2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workbookViewId="0" topLeftCell="A13">
      <selection activeCell="J13" sqref="J1:N16384"/>
    </sheetView>
  </sheetViews>
  <sheetFormatPr defaultColWidth="9.00390625" defaultRowHeight="14.25"/>
  <cols>
    <col min="1" max="1" width="4.75390625" style="0" bestFit="1" customWidth="1"/>
    <col min="2" max="2" width="16.75390625" style="0" bestFit="1" customWidth="1"/>
    <col min="3" max="3" width="8.00390625" style="0" bestFit="1" customWidth="1"/>
    <col min="4" max="5" width="6.375" style="0" bestFit="1" customWidth="1"/>
    <col min="6" max="6" width="8.00390625" style="0" bestFit="1" customWidth="1"/>
    <col min="7" max="7" width="12.125" style="0" customWidth="1"/>
    <col min="8" max="8" width="14.125" style="0" customWidth="1"/>
    <col min="9" max="9" width="9.875" style="0" customWidth="1"/>
  </cols>
  <sheetData>
    <row r="1" spans="1:9" ht="60" customHeight="1">
      <c r="A1" s="317" t="s">
        <v>477</v>
      </c>
      <c r="B1" s="317"/>
      <c r="C1" s="317"/>
      <c r="D1" s="317"/>
      <c r="E1" s="317"/>
      <c r="F1" s="317"/>
      <c r="G1" s="317"/>
      <c r="H1" s="317"/>
      <c r="I1" s="317"/>
    </row>
    <row r="2" spans="1:9" ht="26.25" customHeight="1">
      <c r="A2" s="318" t="s">
        <v>525</v>
      </c>
      <c r="B2" s="318" t="s">
        <v>526</v>
      </c>
      <c r="C2" s="319" t="s">
        <v>527</v>
      </c>
      <c r="D2" s="318" t="s">
        <v>528</v>
      </c>
      <c r="E2" s="318"/>
      <c r="F2" s="318"/>
      <c r="G2" s="318" t="s">
        <v>533</v>
      </c>
      <c r="H2" s="319" t="s">
        <v>545</v>
      </c>
      <c r="I2" s="318" t="s">
        <v>529</v>
      </c>
    </row>
    <row r="3" spans="1:9" s="6" customFormat="1" ht="27" customHeight="1">
      <c r="A3" s="318"/>
      <c r="B3" s="318"/>
      <c r="C3" s="319"/>
      <c r="D3" s="5" t="s">
        <v>530</v>
      </c>
      <c r="E3" s="5" t="s">
        <v>531</v>
      </c>
      <c r="F3" s="5" t="s">
        <v>532</v>
      </c>
      <c r="G3" s="318"/>
      <c r="H3" s="319"/>
      <c r="I3" s="318"/>
    </row>
    <row r="4" spans="1:9" s="6" customFormat="1" ht="22.5" customHeight="1">
      <c r="A4" s="326" t="s">
        <v>19</v>
      </c>
      <c r="B4" s="332"/>
      <c r="C4" s="7"/>
      <c r="D4" s="7"/>
      <c r="E4" s="7"/>
      <c r="F4" s="7"/>
      <c r="G4" s="121">
        <f>SUM(G5,G21,G23,G25,G27,G29)</f>
        <v>465</v>
      </c>
      <c r="H4" s="121"/>
      <c r="I4" s="3"/>
    </row>
    <row r="5" spans="1:9" s="77" customFormat="1" ht="22.5" customHeight="1">
      <c r="A5" s="322" t="s">
        <v>442</v>
      </c>
      <c r="B5" s="322"/>
      <c r="C5" s="7">
        <f>SUM(C6:C20)</f>
        <v>15.5</v>
      </c>
      <c r="D5" s="97"/>
      <c r="E5" s="97"/>
      <c r="F5" s="97"/>
      <c r="G5" s="121">
        <f>SUM(G6:G20)</f>
        <v>465</v>
      </c>
      <c r="H5" s="121"/>
      <c r="I5" s="64"/>
    </row>
    <row r="6" spans="1:9" ht="22.5" customHeight="1">
      <c r="A6" s="2">
        <v>1</v>
      </c>
      <c r="B6" s="73" t="s">
        <v>153</v>
      </c>
      <c r="C6" s="4">
        <v>1</v>
      </c>
      <c r="D6" s="11"/>
      <c r="E6" s="11"/>
      <c r="F6" s="11"/>
      <c r="G6" s="12">
        <f>C6*30</f>
        <v>30</v>
      </c>
      <c r="H6" s="259" t="s">
        <v>611</v>
      </c>
      <c r="I6" s="4"/>
    </row>
    <row r="7" spans="1:9" ht="22.5" customHeight="1">
      <c r="A7" s="2">
        <v>2</v>
      </c>
      <c r="B7" s="73" t="s">
        <v>154</v>
      </c>
      <c r="C7" s="4">
        <v>0.5</v>
      </c>
      <c r="D7" s="11"/>
      <c r="E7" s="11"/>
      <c r="F7" s="11"/>
      <c r="G7" s="12">
        <f aca="true" t="shared" si="0" ref="G7:G20">C7*30</f>
        <v>15</v>
      </c>
      <c r="H7" s="259" t="s">
        <v>612</v>
      </c>
      <c r="I7" s="4"/>
    </row>
    <row r="8" spans="1:9" ht="22.5" customHeight="1">
      <c r="A8" s="2">
        <v>3</v>
      </c>
      <c r="B8" s="73" t="s">
        <v>155</v>
      </c>
      <c r="C8" s="4">
        <v>0.2</v>
      </c>
      <c r="D8" s="11"/>
      <c r="E8" s="11"/>
      <c r="F8" s="11"/>
      <c r="G8" s="12">
        <f t="shared" si="0"/>
        <v>6</v>
      </c>
      <c r="H8" s="259" t="s">
        <v>613</v>
      </c>
      <c r="I8" s="4"/>
    </row>
    <row r="9" spans="1:9" ht="22.5" customHeight="1">
      <c r="A9" s="2">
        <v>4</v>
      </c>
      <c r="B9" s="73" t="s">
        <v>156</v>
      </c>
      <c r="C9" s="4">
        <v>0.4</v>
      </c>
      <c r="D9" s="11"/>
      <c r="E9" s="11"/>
      <c r="F9" s="11"/>
      <c r="G9" s="12">
        <f t="shared" si="0"/>
        <v>12</v>
      </c>
      <c r="H9" s="259" t="s">
        <v>614</v>
      </c>
      <c r="I9" s="4"/>
    </row>
    <row r="10" spans="1:9" s="54" customFormat="1" ht="30" customHeight="1">
      <c r="A10" s="88">
        <v>5</v>
      </c>
      <c r="B10" s="119" t="s">
        <v>459</v>
      </c>
      <c r="C10" s="91">
        <v>2.9</v>
      </c>
      <c r="D10" s="98"/>
      <c r="E10" s="98"/>
      <c r="F10" s="98"/>
      <c r="G10" s="90">
        <f t="shared" si="0"/>
        <v>87</v>
      </c>
      <c r="H10" s="119" t="s">
        <v>615</v>
      </c>
      <c r="I10" s="120" t="s">
        <v>549</v>
      </c>
    </row>
    <row r="11" spans="1:9" ht="22.5" customHeight="1">
      <c r="A11" s="88">
        <v>6</v>
      </c>
      <c r="B11" s="119" t="s">
        <v>157</v>
      </c>
      <c r="C11" s="91">
        <v>0.6</v>
      </c>
      <c r="D11" s="98"/>
      <c r="E11" s="98"/>
      <c r="F11" s="98"/>
      <c r="G11" s="90">
        <f t="shared" si="0"/>
        <v>18</v>
      </c>
      <c r="H11" s="259" t="s">
        <v>616</v>
      </c>
      <c r="I11" s="91"/>
    </row>
    <row r="12" spans="1:9" ht="22.5" customHeight="1">
      <c r="A12" s="88">
        <v>7</v>
      </c>
      <c r="B12" s="119" t="s">
        <v>158</v>
      </c>
      <c r="C12" s="91">
        <v>0.7</v>
      </c>
      <c r="D12" s="98"/>
      <c r="E12" s="98"/>
      <c r="F12" s="98"/>
      <c r="G12" s="90">
        <f t="shared" si="0"/>
        <v>21</v>
      </c>
      <c r="H12" s="259" t="s">
        <v>617</v>
      </c>
      <c r="I12" s="91"/>
    </row>
    <row r="13" spans="1:9" ht="22.5" customHeight="1">
      <c r="A13" s="88">
        <v>8</v>
      </c>
      <c r="B13" s="119" t="s">
        <v>159</v>
      </c>
      <c r="C13" s="91">
        <v>1.2</v>
      </c>
      <c r="D13" s="98"/>
      <c r="E13" s="98"/>
      <c r="F13" s="98"/>
      <c r="G13" s="90">
        <f t="shared" si="0"/>
        <v>36</v>
      </c>
      <c r="H13" s="259" t="s">
        <v>618</v>
      </c>
      <c r="I13" s="91"/>
    </row>
    <row r="14" spans="1:9" ht="22.5" customHeight="1">
      <c r="A14" s="88">
        <v>9</v>
      </c>
      <c r="B14" s="119" t="s">
        <v>160</v>
      </c>
      <c r="C14" s="91">
        <v>0.4</v>
      </c>
      <c r="D14" s="98"/>
      <c r="E14" s="98"/>
      <c r="F14" s="98"/>
      <c r="G14" s="90">
        <f t="shared" si="0"/>
        <v>12</v>
      </c>
      <c r="H14" s="259" t="s">
        <v>619</v>
      </c>
      <c r="I14" s="91"/>
    </row>
    <row r="15" spans="1:9" ht="22.5" customHeight="1">
      <c r="A15" s="88">
        <v>10</v>
      </c>
      <c r="B15" s="119" t="s">
        <v>161</v>
      </c>
      <c r="C15" s="91">
        <v>0.9</v>
      </c>
      <c r="D15" s="98"/>
      <c r="E15" s="98"/>
      <c r="F15" s="98"/>
      <c r="G15" s="90">
        <f t="shared" si="0"/>
        <v>27</v>
      </c>
      <c r="H15" s="259" t="s">
        <v>620</v>
      </c>
      <c r="I15" s="91"/>
    </row>
    <row r="16" spans="1:9" ht="22.5" customHeight="1">
      <c r="A16" s="88">
        <v>11</v>
      </c>
      <c r="B16" s="119" t="s">
        <v>162</v>
      </c>
      <c r="C16" s="91">
        <v>2</v>
      </c>
      <c r="D16" s="98"/>
      <c r="E16" s="98"/>
      <c r="F16" s="98"/>
      <c r="G16" s="90">
        <f t="shared" si="0"/>
        <v>60</v>
      </c>
      <c r="H16" s="259" t="s">
        <v>621</v>
      </c>
      <c r="I16" s="91"/>
    </row>
    <row r="17" spans="1:9" s="54" customFormat="1" ht="54.75" customHeight="1">
      <c r="A17" s="88">
        <v>12</v>
      </c>
      <c r="B17" s="119" t="s">
        <v>460</v>
      </c>
      <c r="C17" s="91">
        <v>3.7</v>
      </c>
      <c r="D17" s="98"/>
      <c r="E17" s="98"/>
      <c r="F17" s="98"/>
      <c r="G17" s="90">
        <f t="shared" si="0"/>
        <v>111</v>
      </c>
      <c r="H17" s="259" t="s">
        <v>622</v>
      </c>
      <c r="I17" s="120" t="s">
        <v>550</v>
      </c>
    </row>
    <row r="18" spans="1:9" ht="22.5" customHeight="1">
      <c r="A18" s="2">
        <v>13</v>
      </c>
      <c r="B18" s="73" t="s">
        <v>163</v>
      </c>
      <c r="C18" s="4">
        <v>0.5</v>
      </c>
      <c r="D18" s="11"/>
      <c r="E18" s="11"/>
      <c r="F18" s="11"/>
      <c r="G18" s="12">
        <f t="shared" si="0"/>
        <v>15</v>
      </c>
      <c r="H18" s="259" t="s">
        <v>623</v>
      </c>
      <c r="I18" s="4"/>
    </row>
    <row r="19" spans="1:9" ht="22.5" customHeight="1">
      <c r="A19" s="2">
        <v>14</v>
      </c>
      <c r="B19" s="73" t="s">
        <v>164</v>
      </c>
      <c r="C19" s="4">
        <v>0.3</v>
      </c>
      <c r="D19" s="11"/>
      <c r="E19" s="11"/>
      <c r="F19" s="11"/>
      <c r="G19" s="12">
        <f t="shared" si="0"/>
        <v>9</v>
      </c>
      <c r="H19" s="259" t="s">
        <v>624</v>
      </c>
      <c r="I19" s="4"/>
    </row>
    <row r="20" spans="1:9" ht="22.5" customHeight="1">
      <c r="A20" s="2">
        <v>15</v>
      </c>
      <c r="B20" s="73" t="s">
        <v>165</v>
      </c>
      <c r="C20" s="4">
        <v>0.2</v>
      </c>
      <c r="D20" s="11"/>
      <c r="E20" s="11"/>
      <c r="F20" s="11"/>
      <c r="G20" s="12">
        <f t="shared" si="0"/>
        <v>6</v>
      </c>
      <c r="H20" s="259" t="s">
        <v>625</v>
      </c>
      <c r="I20" s="4"/>
    </row>
    <row r="21" spans="1:9" ht="22.5" customHeight="1">
      <c r="A21" s="322" t="s">
        <v>434</v>
      </c>
      <c r="B21" s="322"/>
      <c r="C21" s="4"/>
      <c r="D21" s="4"/>
      <c r="E21" s="4"/>
      <c r="F21" s="4"/>
      <c r="G21" s="12"/>
      <c r="H21" s="12"/>
      <c r="I21" s="4"/>
    </row>
    <row r="22" spans="1:9" ht="22.5" customHeight="1">
      <c r="A22" s="2"/>
      <c r="B22" s="2"/>
      <c r="C22" s="4"/>
      <c r="D22" s="4"/>
      <c r="E22" s="4"/>
      <c r="F22" s="4"/>
      <c r="G22" s="12"/>
      <c r="H22" s="12"/>
      <c r="I22" s="4"/>
    </row>
    <row r="23" spans="1:9" ht="22.5" customHeight="1">
      <c r="A23" s="322" t="s">
        <v>435</v>
      </c>
      <c r="B23" s="322"/>
      <c r="C23" s="4"/>
      <c r="D23" s="4"/>
      <c r="E23" s="4"/>
      <c r="F23" s="4"/>
      <c r="G23" s="12"/>
      <c r="H23" s="12"/>
      <c r="I23" s="4"/>
    </row>
    <row r="24" spans="1:9" ht="22.5" customHeight="1">
      <c r="A24" s="2"/>
      <c r="B24" s="10"/>
      <c r="C24" s="4"/>
      <c r="D24" s="4"/>
      <c r="E24" s="4"/>
      <c r="F24" s="4"/>
      <c r="G24" s="12"/>
      <c r="H24" s="12"/>
      <c r="I24" s="4"/>
    </row>
    <row r="25" spans="1:9" ht="22.5" customHeight="1">
      <c r="A25" s="322" t="s">
        <v>436</v>
      </c>
      <c r="B25" s="322"/>
      <c r="C25" s="4"/>
      <c r="D25" s="4"/>
      <c r="E25" s="4"/>
      <c r="F25" s="4"/>
      <c r="G25" s="12"/>
      <c r="H25" s="12"/>
      <c r="I25" s="4"/>
    </row>
    <row r="26" spans="1:9" ht="22.5" customHeight="1">
      <c r="A26" s="2"/>
      <c r="B26" s="10"/>
      <c r="C26" s="4"/>
      <c r="D26" s="4"/>
      <c r="E26" s="4"/>
      <c r="F26" s="4"/>
      <c r="G26" s="12"/>
      <c r="H26" s="12"/>
      <c r="I26" s="4"/>
    </row>
    <row r="27" spans="1:9" ht="32.25" customHeight="1">
      <c r="A27" s="322" t="s">
        <v>437</v>
      </c>
      <c r="B27" s="322"/>
      <c r="C27" s="4"/>
      <c r="D27" s="4"/>
      <c r="E27" s="4"/>
      <c r="F27" s="4"/>
      <c r="G27" s="12"/>
      <c r="H27" s="12"/>
      <c r="I27" s="4"/>
    </row>
    <row r="28" spans="1:9" ht="22.5" customHeight="1">
      <c r="A28" s="2"/>
      <c r="B28" s="10"/>
      <c r="C28" s="4"/>
      <c r="D28" s="4"/>
      <c r="E28" s="4"/>
      <c r="F28" s="4"/>
      <c r="G28" s="12"/>
      <c r="H28" s="12"/>
      <c r="I28" s="4"/>
    </row>
    <row r="29" spans="1:9" ht="22.5" customHeight="1">
      <c r="A29" s="322" t="s">
        <v>438</v>
      </c>
      <c r="B29" s="322"/>
      <c r="C29" s="4"/>
      <c r="D29" s="4"/>
      <c r="E29" s="4"/>
      <c r="F29" s="4"/>
      <c r="G29" s="12"/>
      <c r="H29" s="12"/>
      <c r="I29" s="4"/>
    </row>
    <row r="30" spans="1:9" ht="22.5" customHeight="1">
      <c r="A30" s="2"/>
      <c r="B30" s="10"/>
      <c r="C30" s="4"/>
      <c r="D30" s="4"/>
      <c r="E30" s="4"/>
      <c r="F30" s="4"/>
      <c r="G30" s="12"/>
      <c r="H30" s="12"/>
      <c r="I30" s="4"/>
    </row>
    <row r="31" spans="1:9" ht="57" customHeight="1">
      <c r="A31" s="320" t="s">
        <v>628</v>
      </c>
      <c r="B31" s="320"/>
      <c r="C31" s="320"/>
      <c r="D31" s="320"/>
      <c r="E31" s="320"/>
      <c r="F31" s="320"/>
      <c r="G31" s="320"/>
      <c r="H31" s="320"/>
      <c r="I31" s="320"/>
    </row>
  </sheetData>
  <sheetProtection/>
  <mergeCells count="16">
    <mergeCell ref="A1:I1"/>
    <mergeCell ref="A5:B5"/>
    <mergeCell ref="A21:B21"/>
    <mergeCell ref="A4:B4"/>
    <mergeCell ref="A31:I31"/>
    <mergeCell ref="A25:B25"/>
    <mergeCell ref="A27:B27"/>
    <mergeCell ref="A29:B29"/>
    <mergeCell ref="A23:B23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5433070866141736" right="0.35433070866141736" top="0.3937007874015748" bottom="0.3937007874015748" header="0.5118110236220472" footer="0.3937007874015748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115" zoomScaleSheetLayoutView="115" zoomScalePageLayoutView="0" workbookViewId="0" topLeftCell="A13">
      <selection activeCell="J1" sqref="J1:N16384"/>
    </sheetView>
  </sheetViews>
  <sheetFormatPr defaultColWidth="9.00390625" defaultRowHeight="14.25"/>
  <cols>
    <col min="1" max="1" width="4.75390625" style="31" bestFit="1" customWidth="1"/>
    <col min="2" max="2" width="18.75390625" style="31" customWidth="1"/>
    <col min="3" max="3" width="8.00390625" style="31" bestFit="1" customWidth="1"/>
    <col min="4" max="5" width="6.375" style="31" bestFit="1" customWidth="1"/>
    <col min="6" max="6" width="8.00390625" style="31" bestFit="1" customWidth="1"/>
    <col min="7" max="7" width="9.625" style="31" customWidth="1"/>
    <col min="8" max="8" width="15.875" style="31" customWidth="1"/>
    <col min="9" max="9" width="9.875" style="31" customWidth="1"/>
    <col min="10" max="16384" width="9.00390625" style="31" customWidth="1"/>
  </cols>
  <sheetData>
    <row r="1" spans="1:9" ht="51.75" customHeight="1">
      <c r="A1" s="321" t="s">
        <v>478</v>
      </c>
      <c r="B1" s="321"/>
      <c r="C1" s="321"/>
      <c r="D1" s="321"/>
      <c r="E1" s="321"/>
      <c r="F1" s="321"/>
      <c r="G1" s="321"/>
      <c r="H1" s="321"/>
      <c r="I1" s="321"/>
    </row>
    <row r="2" spans="1:9" ht="27" customHeight="1">
      <c r="A2" s="318" t="s">
        <v>484</v>
      </c>
      <c r="B2" s="318" t="s">
        <v>485</v>
      </c>
      <c r="C2" s="319" t="s">
        <v>486</v>
      </c>
      <c r="D2" s="318" t="s">
        <v>487</v>
      </c>
      <c r="E2" s="318"/>
      <c r="F2" s="318"/>
      <c r="G2" s="318" t="s">
        <v>17</v>
      </c>
      <c r="H2" s="319" t="s">
        <v>545</v>
      </c>
      <c r="I2" s="318" t="s">
        <v>488</v>
      </c>
    </row>
    <row r="3" spans="1:9" s="6" customFormat="1" ht="30.75" customHeight="1">
      <c r="A3" s="318"/>
      <c r="B3" s="318"/>
      <c r="C3" s="319"/>
      <c r="D3" s="5" t="s">
        <v>543</v>
      </c>
      <c r="E3" s="5" t="s">
        <v>544</v>
      </c>
      <c r="F3" s="5" t="s">
        <v>490</v>
      </c>
      <c r="G3" s="318"/>
      <c r="H3" s="319"/>
      <c r="I3" s="318"/>
    </row>
    <row r="4" spans="1:9" s="68" customFormat="1" ht="22.5" customHeight="1">
      <c r="A4" s="323" t="s">
        <v>376</v>
      </c>
      <c r="B4" s="323"/>
      <c r="C4" s="66"/>
      <c r="D4" s="190"/>
      <c r="E4" s="188"/>
      <c r="F4" s="192"/>
      <c r="G4" s="78">
        <f>SUM(G5,G7,G9,G11,G13,G22)</f>
        <v>537.32</v>
      </c>
      <c r="H4" s="78"/>
      <c r="I4" s="199"/>
    </row>
    <row r="5" spans="1:9" s="36" customFormat="1" ht="22.5" customHeight="1">
      <c r="A5" s="322" t="s">
        <v>442</v>
      </c>
      <c r="B5" s="322"/>
      <c r="C5" s="63"/>
      <c r="D5" s="191"/>
      <c r="E5" s="189"/>
      <c r="F5" s="195"/>
      <c r="G5" s="142"/>
      <c r="H5" s="142"/>
      <c r="I5" s="202"/>
    </row>
    <row r="6" spans="1:9" s="35" customFormat="1" ht="22.5" customHeight="1">
      <c r="A6" s="69"/>
      <c r="B6" s="139"/>
      <c r="C6" s="139"/>
      <c r="D6" s="260"/>
      <c r="E6" s="261"/>
      <c r="F6" s="195"/>
      <c r="G6" s="142"/>
      <c r="H6" s="142"/>
      <c r="I6" s="202"/>
    </row>
    <row r="7" spans="1:9" s="35" customFormat="1" ht="22.5" customHeight="1">
      <c r="A7" s="322" t="s">
        <v>439</v>
      </c>
      <c r="B7" s="322"/>
      <c r="C7" s="63"/>
      <c r="D7" s="191"/>
      <c r="E7" s="189"/>
      <c r="F7" s="195"/>
      <c r="G7" s="142"/>
      <c r="H7" s="142"/>
      <c r="I7" s="215"/>
    </row>
    <row r="8" spans="1:9" s="35" customFormat="1" ht="22.5" customHeight="1">
      <c r="A8" s="144"/>
      <c r="B8" s="144"/>
      <c r="C8" s="144"/>
      <c r="D8" s="264"/>
      <c r="E8" s="265"/>
      <c r="F8" s="195"/>
      <c r="G8" s="142"/>
      <c r="H8" s="142"/>
      <c r="I8" s="215"/>
    </row>
    <row r="9" spans="1:9" s="35" customFormat="1" ht="22.5" customHeight="1">
      <c r="A9" s="322" t="s">
        <v>440</v>
      </c>
      <c r="B9" s="322"/>
      <c r="C9" s="63"/>
      <c r="D9" s="191"/>
      <c r="E9" s="189"/>
      <c r="F9" s="195"/>
      <c r="G9" s="142"/>
      <c r="H9" s="142"/>
      <c r="I9" s="215"/>
    </row>
    <row r="10" spans="1:9" s="35" customFormat="1" ht="22.5" customHeight="1">
      <c r="A10" s="324"/>
      <c r="B10" s="324"/>
      <c r="C10" s="69"/>
      <c r="D10" s="262"/>
      <c r="E10" s="263"/>
      <c r="F10" s="195"/>
      <c r="G10" s="142"/>
      <c r="H10" s="142"/>
      <c r="I10" s="215"/>
    </row>
    <row r="11" spans="1:9" s="35" customFormat="1" ht="22.5" customHeight="1">
      <c r="A11" s="322" t="s">
        <v>441</v>
      </c>
      <c r="B11" s="322"/>
      <c r="C11" s="63"/>
      <c r="D11" s="191"/>
      <c r="E11" s="189"/>
      <c r="F11" s="195"/>
      <c r="G11" s="142"/>
      <c r="H11" s="142"/>
      <c r="I11" s="215"/>
    </row>
    <row r="12" spans="1:9" s="35" customFormat="1" ht="22.5" customHeight="1">
      <c r="A12" s="69"/>
      <c r="B12" s="69"/>
      <c r="C12" s="69"/>
      <c r="D12" s="262"/>
      <c r="E12" s="263"/>
      <c r="F12" s="195"/>
      <c r="G12" s="142"/>
      <c r="H12" s="142"/>
      <c r="I12" s="215"/>
    </row>
    <row r="13" spans="1:9" s="161" customFormat="1" ht="34.5" customHeight="1">
      <c r="A13" s="322" t="s">
        <v>443</v>
      </c>
      <c r="B13" s="322"/>
      <c r="C13" s="63"/>
      <c r="D13" s="206"/>
      <c r="E13" s="189"/>
      <c r="F13" s="206">
        <f>SUM(F14:F21)</f>
        <v>1414</v>
      </c>
      <c r="G13" s="78">
        <f>SUM(G14:G21)</f>
        <v>537.32</v>
      </c>
      <c r="H13" s="78"/>
      <c r="I13" s="205"/>
    </row>
    <row r="14" spans="1:9" s="35" customFormat="1" ht="22.5" customHeight="1">
      <c r="A14" s="69">
        <v>1</v>
      </c>
      <c r="B14" s="291" t="s">
        <v>390</v>
      </c>
      <c r="C14" s="244"/>
      <c r="D14" s="245">
        <v>22</v>
      </c>
      <c r="E14" s="246">
        <v>7.5</v>
      </c>
      <c r="F14" s="218">
        <f>D14*E14</f>
        <v>165</v>
      </c>
      <c r="G14" s="142">
        <f aca="true" t="shared" si="0" ref="G14:G21">F14*0.38</f>
        <v>62.7</v>
      </c>
      <c r="H14" s="247" t="s">
        <v>556</v>
      </c>
      <c r="I14" s="144"/>
    </row>
    <row r="15" spans="1:9" s="35" customFormat="1" ht="22.5" customHeight="1">
      <c r="A15" s="69">
        <v>2</v>
      </c>
      <c r="B15" s="291" t="s">
        <v>389</v>
      </c>
      <c r="C15" s="244"/>
      <c r="D15" s="245">
        <v>25</v>
      </c>
      <c r="E15" s="246">
        <v>7.5</v>
      </c>
      <c r="F15" s="218">
        <f aca="true" t="shared" si="1" ref="F15:F21">D15*E15</f>
        <v>187.5</v>
      </c>
      <c r="G15" s="142">
        <f t="shared" si="0"/>
        <v>71.25</v>
      </c>
      <c r="H15" s="247" t="s">
        <v>557</v>
      </c>
      <c r="I15" s="144"/>
    </row>
    <row r="16" spans="1:9" s="35" customFormat="1" ht="22.5" customHeight="1">
      <c r="A16" s="69">
        <v>3</v>
      </c>
      <c r="B16" s="291" t="s">
        <v>388</v>
      </c>
      <c r="C16" s="244"/>
      <c r="D16" s="245">
        <v>19</v>
      </c>
      <c r="E16" s="246">
        <v>8.5</v>
      </c>
      <c r="F16" s="218">
        <f t="shared" si="1"/>
        <v>161.5</v>
      </c>
      <c r="G16" s="142">
        <f t="shared" si="0"/>
        <v>61.37</v>
      </c>
      <c r="H16" s="247" t="s">
        <v>558</v>
      </c>
      <c r="I16" s="144"/>
    </row>
    <row r="17" spans="1:9" s="35" customFormat="1" ht="22.5" customHeight="1">
      <c r="A17" s="69">
        <v>4</v>
      </c>
      <c r="B17" s="291" t="s">
        <v>387</v>
      </c>
      <c r="C17" s="244"/>
      <c r="D17" s="245">
        <v>38</v>
      </c>
      <c r="E17" s="246">
        <v>7.5</v>
      </c>
      <c r="F17" s="218">
        <f t="shared" si="1"/>
        <v>285</v>
      </c>
      <c r="G17" s="142">
        <f t="shared" si="0"/>
        <v>108.3</v>
      </c>
      <c r="H17" s="247" t="s">
        <v>559</v>
      </c>
      <c r="I17" s="144"/>
    </row>
    <row r="18" spans="1:9" s="35" customFormat="1" ht="22.5" customHeight="1">
      <c r="A18" s="69">
        <v>5</v>
      </c>
      <c r="B18" s="291" t="s">
        <v>386</v>
      </c>
      <c r="C18" s="244"/>
      <c r="D18" s="245">
        <v>26</v>
      </c>
      <c r="E18" s="246">
        <v>7.5</v>
      </c>
      <c r="F18" s="218">
        <f t="shared" si="1"/>
        <v>195</v>
      </c>
      <c r="G18" s="142">
        <f t="shared" si="0"/>
        <v>74.1</v>
      </c>
      <c r="H18" s="247" t="s">
        <v>560</v>
      </c>
      <c r="I18" s="144"/>
    </row>
    <row r="19" spans="1:9" s="35" customFormat="1" ht="22.5" customHeight="1">
      <c r="A19" s="69">
        <v>6</v>
      </c>
      <c r="B19" s="291" t="s">
        <v>385</v>
      </c>
      <c r="C19" s="244"/>
      <c r="D19" s="245">
        <v>18</v>
      </c>
      <c r="E19" s="246">
        <v>7.5</v>
      </c>
      <c r="F19" s="218">
        <f t="shared" si="1"/>
        <v>135</v>
      </c>
      <c r="G19" s="142">
        <f t="shared" si="0"/>
        <v>51.3</v>
      </c>
      <c r="H19" s="247" t="s">
        <v>561</v>
      </c>
      <c r="I19" s="144"/>
    </row>
    <row r="20" spans="1:9" s="35" customFormat="1" ht="22.5" customHeight="1">
      <c r="A20" s="69">
        <v>7</v>
      </c>
      <c r="B20" s="291" t="s">
        <v>384</v>
      </c>
      <c r="C20" s="244"/>
      <c r="D20" s="245">
        <v>16</v>
      </c>
      <c r="E20" s="246">
        <v>7.5</v>
      </c>
      <c r="F20" s="218">
        <f t="shared" si="1"/>
        <v>120</v>
      </c>
      <c r="G20" s="142">
        <f t="shared" si="0"/>
        <v>45.6</v>
      </c>
      <c r="H20" s="247" t="s">
        <v>562</v>
      </c>
      <c r="I20" s="144"/>
    </row>
    <row r="21" spans="1:9" s="35" customFormat="1" ht="22.5" customHeight="1">
      <c r="A21" s="69">
        <v>8</v>
      </c>
      <c r="B21" s="291" t="s">
        <v>383</v>
      </c>
      <c r="C21" s="244"/>
      <c r="D21" s="245">
        <v>22</v>
      </c>
      <c r="E21" s="246">
        <v>7.5</v>
      </c>
      <c r="F21" s="218">
        <f t="shared" si="1"/>
        <v>165</v>
      </c>
      <c r="G21" s="142">
        <f t="shared" si="0"/>
        <v>62.7</v>
      </c>
      <c r="H21" s="247" t="s">
        <v>563</v>
      </c>
      <c r="I21" s="144"/>
    </row>
    <row r="22" spans="1:9" s="35" customFormat="1" ht="22.5" customHeight="1">
      <c r="A22" s="322" t="s">
        <v>438</v>
      </c>
      <c r="B22" s="322"/>
      <c r="C22" s="63"/>
      <c r="D22" s="191"/>
      <c r="E22" s="189"/>
      <c r="F22" s="195"/>
      <c r="G22" s="142"/>
      <c r="H22" s="142"/>
      <c r="I22" s="215"/>
    </row>
    <row r="23" spans="1:9" s="35" customFormat="1" ht="22.5" customHeight="1">
      <c r="A23" s="69"/>
      <c r="B23" s="69"/>
      <c r="C23" s="69"/>
      <c r="D23" s="262"/>
      <c r="E23" s="263"/>
      <c r="F23" s="195"/>
      <c r="G23" s="142"/>
      <c r="H23" s="142"/>
      <c r="I23" s="215"/>
    </row>
    <row r="24" spans="1:9" ht="50.25" customHeight="1">
      <c r="A24" s="320" t="s">
        <v>627</v>
      </c>
      <c r="B24" s="320"/>
      <c r="C24" s="320"/>
      <c r="D24" s="320"/>
      <c r="E24" s="320"/>
      <c r="F24" s="320"/>
      <c r="G24" s="320"/>
      <c r="H24" s="320"/>
      <c r="I24" s="320"/>
    </row>
  </sheetData>
  <sheetProtection/>
  <mergeCells count="17">
    <mergeCell ref="A24:I24"/>
    <mergeCell ref="A1:I1"/>
    <mergeCell ref="A5:B5"/>
    <mergeCell ref="A7:B7"/>
    <mergeCell ref="A9:B9"/>
    <mergeCell ref="A4:B4"/>
    <mergeCell ref="A11:B11"/>
    <mergeCell ref="A10:B10"/>
    <mergeCell ref="A13:B13"/>
    <mergeCell ref="A22:B22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1496062992125984" right="0.31496062992125984" top="0.7480314960629921" bottom="0.7480314960629921" header="0.31496062992125984" footer="0.5118110236220472"/>
  <pageSetup horizontalDpi="600" verticalDpi="600" orientation="portrait" paperSize="9" scale="90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3">
      <selection activeCell="J1" sqref="J1:N16384"/>
    </sheetView>
  </sheetViews>
  <sheetFormatPr defaultColWidth="9.00390625" defaultRowHeight="14.25"/>
  <cols>
    <col min="1" max="1" width="4.75390625" style="31" bestFit="1" customWidth="1"/>
    <col min="2" max="2" width="17.75390625" style="31" customWidth="1"/>
    <col min="3" max="3" width="13.625" style="31" customWidth="1"/>
    <col min="4" max="4" width="6.375" style="31" bestFit="1" customWidth="1"/>
    <col min="5" max="5" width="6.375" style="204" bestFit="1" customWidth="1"/>
    <col min="6" max="6" width="8.00390625" style="31" bestFit="1" customWidth="1"/>
    <col min="7" max="7" width="11.00390625" style="31" customWidth="1"/>
    <col min="8" max="8" width="13.75390625" style="31" customWidth="1"/>
    <col min="9" max="9" width="9.875" style="31" customWidth="1"/>
    <col min="10" max="16384" width="9.00390625" style="31" customWidth="1"/>
  </cols>
  <sheetData>
    <row r="1" spans="1:9" ht="60.75" customHeight="1">
      <c r="A1" s="321" t="s">
        <v>469</v>
      </c>
      <c r="B1" s="321"/>
      <c r="C1" s="321"/>
      <c r="D1" s="321"/>
      <c r="E1" s="321"/>
      <c r="F1" s="321"/>
      <c r="G1" s="321"/>
      <c r="H1" s="321"/>
      <c r="I1" s="321"/>
    </row>
    <row r="2" spans="1:9" ht="26.25" customHeight="1">
      <c r="A2" s="318" t="s">
        <v>484</v>
      </c>
      <c r="B2" s="318" t="s">
        <v>485</v>
      </c>
      <c r="C2" s="319" t="s">
        <v>486</v>
      </c>
      <c r="D2" s="318" t="s">
        <v>487</v>
      </c>
      <c r="E2" s="318"/>
      <c r="F2" s="318"/>
      <c r="G2" s="318" t="s">
        <v>491</v>
      </c>
      <c r="H2" s="319" t="s">
        <v>545</v>
      </c>
      <c r="I2" s="318" t="s">
        <v>488</v>
      </c>
    </row>
    <row r="3" spans="1:9" s="6" customFormat="1" ht="27" customHeight="1">
      <c r="A3" s="318"/>
      <c r="B3" s="318"/>
      <c r="C3" s="319"/>
      <c r="D3" s="5" t="s">
        <v>547</v>
      </c>
      <c r="E3" s="198" t="s">
        <v>548</v>
      </c>
      <c r="F3" s="5" t="s">
        <v>490</v>
      </c>
      <c r="G3" s="318"/>
      <c r="H3" s="319"/>
      <c r="I3" s="318"/>
    </row>
    <row r="4" spans="1:9" s="68" customFormat="1" ht="22.5" customHeight="1">
      <c r="A4" s="323" t="s">
        <v>376</v>
      </c>
      <c r="B4" s="323"/>
      <c r="C4" s="66"/>
      <c r="D4" s="192"/>
      <c r="E4" s="199"/>
      <c r="F4" s="78"/>
      <c r="G4" s="78">
        <f>SUM(G5,G7,G9,G11,G13,G19)</f>
        <v>461.13</v>
      </c>
      <c r="H4" s="78"/>
      <c r="I4" s="66"/>
    </row>
    <row r="5" spans="1:9" ht="22.5" customHeight="1">
      <c r="A5" s="322" t="s">
        <v>442</v>
      </c>
      <c r="B5" s="322"/>
      <c r="C5" s="63"/>
      <c r="D5" s="193"/>
      <c r="E5" s="200"/>
      <c r="F5" s="138"/>
      <c r="G5" s="138"/>
      <c r="H5" s="138"/>
      <c r="I5" s="70"/>
    </row>
    <row r="6" spans="1:9" ht="22.5" customHeight="1">
      <c r="A6" s="69"/>
      <c r="B6" s="139"/>
      <c r="C6" s="139"/>
      <c r="D6" s="194"/>
      <c r="E6" s="201"/>
      <c r="F6" s="138"/>
      <c r="G6" s="138"/>
      <c r="H6" s="138"/>
      <c r="I6" s="202"/>
    </row>
    <row r="7" spans="1:9" ht="22.5" customHeight="1">
      <c r="A7" s="322" t="s">
        <v>434</v>
      </c>
      <c r="B7" s="322"/>
      <c r="C7" s="63"/>
      <c r="D7" s="193"/>
      <c r="E7" s="200"/>
      <c r="F7" s="138"/>
      <c r="G7" s="138"/>
      <c r="H7" s="138"/>
      <c r="I7" s="215"/>
    </row>
    <row r="8" spans="1:9" ht="22.5" customHeight="1">
      <c r="A8" s="69"/>
      <c r="B8" s="66"/>
      <c r="C8" s="66"/>
      <c r="D8" s="192"/>
      <c r="E8" s="199"/>
      <c r="F8" s="138"/>
      <c r="G8" s="138"/>
      <c r="H8" s="138"/>
      <c r="I8" s="215"/>
    </row>
    <row r="9" spans="1:9" ht="22.5" customHeight="1">
      <c r="A9" s="322" t="s">
        <v>435</v>
      </c>
      <c r="B9" s="322"/>
      <c r="C9" s="63"/>
      <c r="D9" s="193"/>
      <c r="E9" s="200"/>
      <c r="F9" s="138"/>
      <c r="G9" s="138"/>
      <c r="H9" s="138"/>
      <c r="I9" s="215"/>
    </row>
    <row r="10" spans="1:9" ht="22.5" customHeight="1">
      <c r="A10" s="69"/>
      <c r="B10" s="69"/>
      <c r="C10" s="69"/>
      <c r="D10" s="195"/>
      <c r="E10" s="202"/>
      <c r="F10" s="138"/>
      <c r="G10" s="138"/>
      <c r="H10" s="138"/>
      <c r="I10" s="215"/>
    </row>
    <row r="11" spans="1:9" ht="22.5" customHeight="1">
      <c r="A11" s="325" t="s">
        <v>445</v>
      </c>
      <c r="B11" s="325"/>
      <c r="C11" s="185"/>
      <c r="D11" s="196"/>
      <c r="E11" s="203"/>
      <c r="F11" s="138"/>
      <c r="G11" s="138"/>
      <c r="H11" s="138"/>
      <c r="I11" s="215"/>
    </row>
    <row r="12" spans="1:9" ht="22.5" customHeight="1">
      <c r="A12" s="69"/>
      <c r="B12" s="69"/>
      <c r="C12" s="69"/>
      <c r="D12" s="195"/>
      <c r="E12" s="202"/>
      <c r="F12" s="138"/>
      <c r="G12" s="138"/>
      <c r="H12" s="138"/>
      <c r="I12" s="215"/>
    </row>
    <row r="13" spans="1:9" ht="36.75" customHeight="1">
      <c r="A13" s="322" t="s">
        <v>437</v>
      </c>
      <c r="B13" s="322"/>
      <c r="C13" s="63"/>
      <c r="D13" s="217"/>
      <c r="E13" s="200"/>
      <c r="F13" s="217">
        <f>SUM(F14:F17)</f>
        <v>1213.5</v>
      </c>
      <c r="G13" s="140">
        <f>SUM(G14:G17)</f>
        <v>461.13</v>
      </c>
      <c r="H13" s="140"/>
      <c r="I13" s="215"/>
    </row>
    <row r="14" spans="1:9" ht="22.5" customHeight="1">
      <c r="A14" s="69">
        <v>1</v>
      </c>
      <c r="B14" s="289" t="s">
        <v>402</v>
      </c>
      <c r="C14" s="141"/>
      <c r="D14" s="197">
        <v>32</v>
      </c>
      <c r="E14" s="141">
        <v>7.5</v>
      </c>
      <c r="F14" s="218">
        <f>D14*E14</f>
        <v>240</v>
      </c>
      <c r="G14" s="142">
        <f>F14*0.38</f>
        <v>91.2</v>
      </c>
      <c r="H14" s="247" t="s">
        <v>564</v>
      </c>
      <c r="I14" s="215"/>
    </row>
    <row r="15" spans="1:9" ht="22.5" customHeight="1">
      <c r="A15" s="69">
        <v>2</v>
      </c>
      <c r="B15" s="290" t="s">
        <v>403</v>
      </c>
      <c r="C15" s="69"/>
      <c r="D15" s="195">
        <v>33</v>
      </c>
      <c r="E15" s="202">
        <v>7.5</v>
      </c>
      <c r="F15" s="218">
        <f>D15*E15</f>
        <v>247.5</v>
      </c>
      <c r="G15" s="142">
        <f>F15*0.38</f>
        <v>94.05</v>
      </c>
      <c r="H15" s="247" t="s">
        <v>565</v>
      </c>
      <c r="I15" s="215"/>
    </row>
    <row r="16" spans="1:9" ht="22.5" customHeight="1">
      <c r="A16" s="69">
        <v>3</v>
      </c>
      <c r="B16" s="290" t="s">
        <v>404</v>
      </c>
      <c r="C16" s="69"/>
      <c r="D16" s="195">
        <v>66</v>
      </c>
      <c r="E16" s="202">
        <v>8.5</v>
      </c>
      <c r="F16" s="218">
        <f>D16*E16</f>
        <v>561</v>
      </c>
      <c r="G16" s="142">
        <f>F16*0.38</f>
        <v>213.18</v>
      </c>
      <c r="H16" s="247" t="s">
        <v>566</v>
      </c>
      <c r="I16" s="215"/>
    </row>
    <row r="17" spans="1:9" ht="22.5" customHeight="1">
      <c r="A17" s="69">
        <v>4</v>
      </c>
      <c r="B17" s="290" t="s">
        <v>405</v>
      </c>
      <c r="C17" s="69"/>
      <c r="D17" s="195">
        <v>22</v>
      </c>
      <c r="E17" s="202">
        <v>7.5</v>
      </c>
      <c r="F17" s="218">
        <f>D17*E17</f>
        <v>165</v>
      </c>
      <c r="G17" s="143">
        <f>F17*0.38</f>
        <v>62.7</v>
      </c>
      <c r="H17" s="247" t="s">
        <v>567</v>
      </c>
      <c r="I17" s="215"/>
    </row>
    <row r="18" spans="1:9" ht="22.5" customHeight="1">
      <c r="A18" s="322" t="s">
        <v>438</v>
      </c>
      <c r="B18" s="322"/>
      <c r="C18" s="63"/>
      <c r="D18" s="193"/>
      <c r="E18" s="200"/>
      <c r="F18" s="143"/>
      <c r="G18" s="143"/>
      <c r="H18" s="143"/>
      <c r="I18" s="215"/>
    </row>
    <row r="19" spans="1:9" ht="22.5" customHeight="1">
      <c r="A19" s="144"/>
      <c r="B19" s="144"/>
      <c r="C19" s="144"/>
      <c r="D19" s="219"/>
      <c r="E19" s="216"/>
      <c r="F19" s="138"/>
      <c r="G19" s="138"/>
      <c r="H19" s="138"/>
      <c r="I19" s="215"/>
    </row>
    <row r="20" spans="1:9" ht="47.25" customHeight="1">
      <c r="A20" s="320" t="s">
        <v>628</v>
      </c>
      <c r="B20" s="320"/>
      <c r="C20" s="320"/>
      <c r="D20" s="320"/>
      <c r="E20" s="320"/>
      <c r="F20" s="320"/>
      <c r="G20" s="320"/>
      <c r="H20" s="320"/>
      <c r="I20" s="320"/>
    </row>
  </sheetData>
  <sheetProtection/>
  <mergeCells count="16">
    <mergeCell ref="A18:B18"/>
    <mergeCell ref="A4:B4"/>
    <mergeCell ref="A20:I20"/>
    <mergeCell ref="A1:I1"/>
    <mergeCell ref="A5:B5"/>
    <mergeCell ref="A7:B7"/>
    <mergeCell ref="A9:B9"/>
    <mergeCell ref="A11:B11"/>
    <mergeCell ref="A13:B13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workbookViewId="0" topLeftCell="A49">
      <selection activeCell="J31" sqref="J1:N16384"/>
    </sheetView>
  </sheetViews>
  <sheetFormatPr defaultColWidth="9.00390625" defaultRowHeight="14.25"/>
  <cols>
    <col min="1" max="1" width="4.75390625" style="0" bestFit="1" customWidth="1"/>
    <col min="2" max="2" width="22.125" style="0" customWidth="1"/>
    <col min="3" max="3" width="12.75390625" style="0" customWidth="1"/>
    <col min="4" max="5" width="6.375" style="0" bestFit="1" customWidth="1"/>
    <col min="6" max="6" width="8.00390625" style="0" bestFit="1" customWidth="1"/>
    <col min="7" max="7" width="9.50390625" style="0" customWidth="1"/>
    <col min="8" max="8" width="18.375" style="0" bestFit="1" customWidth="1"/>
    <col min="9" max="9" width="9.875" style="0" customWidth="1"/>
  </cols>
  <sheetData>
    <row r="1" spans="1:9" ht="60" customHeight="1">
      <c r="A1" s="317" t="s">
        <v>467</v>
      </c>
      <c r="B1" s="317"/>
      <c r="C1" s="317"/>
      <c r="D1" s="317"/>
      <c r="E1" s="317"/>
      <c r="F1" s="317"/>
      <c r="G1" s="317"/>
      <c r="H1" s="317"/>
      <c r="I1" s="317"/>
    </row>
    <row r="2" spans="1:9" ht="26.25" customHeight="1">
      <c r="A2" s="318" t="s">
        <v>492</v>
      </c>
      <c r="B2" s="318" t="s">
        <v>493</v>
      </c>
      <c r="C2" s="319" t="s">
        <v>494</v>
      </c>
      <c r="D2" s="318" t="s">
        <v>495</v>
      </c>
      <c r="E2" s="318"/>
      <c r="F2" s="318"/>
      <c r="G2" s="318" t="s">
        <v>498</v>
      </c>
      <c r="H2" s="319" t="s">
        <v>545</v>
      </c>
      <c r="I2" s="318" t="s">
        <v>496</v>
      </c>
    </row>
    <row r="3" spans="1:9" s="6" customFormat="1" ht="27" customHeight="1">
      <c r="A3" s="318"/>
      <c r="B3" s="318"/>
      <c r="C3" s="319"/>
      <c r="D3" s="5" t="s">
        <v>632</v>
      </c>
      <c r="E3" s="5" t="s">
        <v>544</v>
      </c>
      <c r="F3" s="5" t="s">
        <v>497</v>
      </c>
      <c r="G3" s="318"/>
      <c r="H3" s="319"/>
      <c r="I3" s="318"/>
    </row>
    <row r="4" spans="1:9" s="65" customFormat="1" ht="27" customHeight="1">
      <c r="A4" s="326" t="s">
        <v>19</v>
      </c>
      <c r="B4" s="326"/>
      <c r="C4" s="269"/>
      <c r="D4" s="269"/>
      <c r="E4" s="269"/>
      <c r="F4" s="269"/>
      <c r="G4" s="270">
        <f>SUM(G5,G43,G45,G47,G49,G51)</f>
        <v>2251.4</v>
      </c>
      <c r="H4" s="269"/>
      <c r="I4" s="62"/>
    </row>
    <row r="5" spans="1:9" s="77" customFormat="1" ht="22.5" customHeight="1">
      <c r="A5" s="322" t="s">
        <v>442</v>
      </c>
      <c r="B5" s="322"/>
      <c r="C5" s="269">
        <f>SUM(C6:C42)</f>
        <v>35.900000000000006</v>
      </c>
      <c r="D5" s="271"/>
      <c r="E5" s="271"/>
      <c r="F5" s="271"/>
      <c r="G5" s="270">
        <f>SUM(G6:G42)</f>
        <v>1077</v>
      </c>
      <c r="H5" s="269"/>
      <c r="I5" s="64"/>
    </row>
    <row r="6" spans="1:9" ht="30" customHeight="1">
      <c r="A6" s="1">
        <v>1</v>
      </c>
      <c r="B6" s="74" t="s">
        <v>169</v>
      </c>
      <c r="C6" s="235">
        <v>2</v>
      </c>
      <c r="D6" s="272"/>
      <c r="E6" s="272"/>
      <c r="F6" s="272"/>
      <c r="G6" s="251">
        <f aca="true" t="shared" si="0" ref="G6:G42">C6*30</f>
        <v>60</v>
      </c>
      <c r="H6" s="239" t="s">
        <v>629</v>
      </c>
      <c r="I6" s="235"/>
    </row>
    <row r="7" spans="1:9" ht="22.5" customHeight="1">
      <c r="A7" s="1">
        <v>2</v>
      </c>
      <c r="B7" s="74" t="s">
        <v>168</v>
      </c>
      <c r="C7" s="235">
        <v>0.9</v>
      </c>
      <c r="D7" s="272"/>
      <c r="E7" s="272"/>
      <c r="F7" s="272"/>
      <c r="G7" s="251">
        <f t="shared" si="0"/>
        <v>27</v>
      </c>
      <c r="H7" s="239" t="s">
        <v>629</v>
      </c>
      <c r="I7" s="235"/>
    </row>
    <row r="8" spans="1:9" ht="30" customHeight="1">
      <c r="A8" s="1">
        <v>3</v>
      </c>
      <c r="B8" s="74" t="s">
        <v>167</v>
      </c>
      <c r="C8" s="235">
        <v>1.2</v>
      </c>
      <c r="D8" s="272"/>
      <c r="E8" s="272"/>
      <c r="F8" s="272"/>
      <c r="G8" s="251">
        <f t="shared" si="0"/>
        <v>36</v>
      </c>
      <c r="H8" s="239" t="s">
        <v>629</v>
      </c>
      <c r="I8" s="235"/>
    </row>
    <row r="9" spans="1:9" ht="22.5" customHeight="1">
      <c r="A9" s="1">
        <v>4</v>
      </c>
      <c r="B9" s="74" t="s">
        <v>166</v>
      </c>
      <c r="C9" s="235">
        <v>0.8</v>
      </c>
      <c r="D9" s="272"/>
      <c r="E9" s="272"/>
      <c r="F9" s="272"/>
      <c r="G9" s="251">
        <f t="shared" si="0"/>
        <v>24</v>
      </c>
      <c r="H9" s="239" t="s">
        <v>629</v>
      </c>
      <c r="I9" s="235"/>
    </row>
    <row r="10" spans="1:9" ht="22.5" customHeight="1">
      <c r="A10" s="1">
        <v>5</v>
      </c>
      <c r="B10" s="74" t="s">
        <v>170</v>
      </c>
      <c r="C10" s="235">
        <v>0.6</v>
      </c>
      <c r="D10" s="272"/>
      <c r="E10" s="272"/>
      <c r="F10" s="272"/>
      <c r="G10" s="251">
        <f t="shared" si="0"/>
        <v>18</v>
      </c>
      <c r="H10" s="239" t="s">
        <v>629</v>
      </c>
      <c r="I10" s="235"/>
    </row>
    <row r="11" spans="1:9" ht="30" customHeight="1">
      <c r="A11" s="1">
        <v>6</v>
      </c>
      <c r="B11" s="74" t="s">
        <v>183</v>
      </c>
      <c r="C11" s="235">
        <v>1.4</v>
      </c>
      <c r="D11" s="272"/>
      <c r="E11" s="272"/>
      <c r="F11" s="272"/>
      <c r="G11" s="251">
        <f t="shared" si="0"/>
        <v>42</v>
      </c>
      <c r="H11" s="239" t="s">
        <v>629</v>
      </c>
      <c r="I11" s="235"/>
    </row>
    <row r="12" spans="1:9" ht="22.5" customHeight="1">
      <c r="A12" s="1">
        <v>7</v>
      </c>
      <c r="B12" s="74" t="s">
        <v>184</v>
      </c>
      <c r="C12" s="235">
        <v>0.9</v>
      </c>
      <c r="D12" s="272"/>
      <c r="E12" s="272"/>
      <c r="F12" s="272"/>
      <c r="G12" s="251">
        <f t="shared" si="0"/>
        <v>27</v>
      </c>
      <c r="H12" s="239" t="s">
        <v>629</v>
      </c>
      <c r="I12" s="235"/>
    </row>
    <row r="13" spans="1:9" ht="22.5" customHeight="1">
      <c r="A13" s="1">
        <v>8</v>
      </c>
      <c r="B13" s="74" t="s">
        <v>171</v>
      </c>
      <c r="C13" s="235">
        <v>0.9</v>
      </c>
      <c r="D13" s="272"/>
      <c r="E13" s="272"/>
      <c r="F13" s="272"/>
      <c r="G13" s="251">
        <f t="shared" si="0"/>
        <v>27</v>
      </c>
      <c r="H13" s="239" t="s">
        <v>629</v>
      </c>
      <c r="I13" s="235"/>
    </row>
    <row r="14" spans="1:9" ht="30" customHeight="1">
      <c r="A14" s="1">
        <v>9</v>
      </c>
      <c r="B14" s="74" t="s">
        <v>185</v>
      </c>
      <c r="C14" s="235">
        <v>1</v>
      </c>
      <c r="D14" s="272"/>
      <c r="E14" s="272"/>
      <c r="F14" s="272"/>
      <c r="G14" s="251">
        <f t="shared" si="0"/>
        <v>30</v>
      </c>
      <c r="H14" s="239" t="s">
        <v>629</v>
      </c>
      <c r="I14" s="235"/>
    </row>
    <row r="15" spans="1:9" ht="30" customHeight="1">
      <c r="A15" s="1">
        <v>10</v>
      </c>
      <c r="B15" s="74" t="s">
        <v>186</v>
      </c>
      <c r="C15" s="235">
        <v>0.6</v>
      </c>
      <c r="D15" s="272"/>
      <c r="E15" s="272"/>
      <c r="F15" s="272"/>
      <c r="G15" s="251">
        <f t="shared" si="0"/>
        <v>18</v>
      </c>
      <c r="H15" s="239" t="s">
        <v>629</v>
      </c>
      <c r="I15" s="235"/>
    </row>
    <row r="16" spans="1:9" ht="22.5" customHeight="1">
      <c r="A16" s="1">
        <v>11</v>
      </c>
      <c r="B16" s="74" t="s">
        <v>187</v>
      </c>
      <c r="C16" s="235">
        <v>1.3</v>
      </c>
      <c r="D16" s="272"/>
      <c r="E16" s="272"/>
      <c r="F16" s="272"/>
      <c r="G16" s="251">
        <f t="shared" si="0"/>
        <v>39</v>
      </c>
      <c r="H16" s="239" t="s">
        <v>629</v>
      </c>
      <c r="I16" s="235"/>
    </row>
    <row r="17" spans="1:9" ht="22.5" customHeight="1">
      <c r="A17" s="1">
        <v>12</v>
      </c>
      <c r="B17" s="74" t="s">
        <v>188</v>
      </c>
      <c r="C17" s="235">
        <v>1</v>
      </c>
      <c r="D17" s="272"/>
      <c r="E17" s="272"/>
      <c r="F17" s="272"/>
      <c r="G17" s="251">
        <f t="shared" si="0"/>
        <v>30</v>
      </c>
      <c r="H17" s="239" t="s">
        <v>629</v>
      </c>
      <c r="I17" s="235"/>
    </row>
    <row r="18" spans="1:9" ht="30" customHeight="1">
      <c r="A18" s="1">
        <v>13</v>
      </c>
      <c r="B18" s="74" t="s">
        <v>189</v>
      </c>
      <c r="C18" s="235">
        <v>0.6</v>
      </c>
      <c r="D18" s="272"/>
      <c r="E18" s="272"/>
      <c r="F18" s="272"/>
      <c r="G18" s="251">
        <f t="shared" si="0"/>
        <v>18</v>
      </c>
      <c r="H18" s="239" t="s">
        <v>629</v>
      </c>
      <c r="I18" s="235"/>
    </row>
    <row r="19" spans="1:9" ht="22.5" customHeight="1">
      <c r="A19" s="1">
        <v>14</v>
      </c>
      <c r="B19" s="74" t="s">
        <v>190</v>
      </c>
      <c r="C19" s="235">
        <v>0.6</v>
      </c>
      <c r="D19" s="272"/>
      <c r="E19" s="272"/>
      <c r="F19" s="272"/>
      <c r="G19" s="251">
        <f t="shared" si="0"/>
        <v>18</v>
      </c>
      <c r="H19" s="239" t="s">
        <v>629</v>
      </c>
      <c r="I19" s="235"/>
    </row>
    <row r="20" spans="1:9" ht="22.5" customHeight="1">
      <c r="A20" s="1">
        <v>15</v>
      </c>
      <c r="B20" s="74" t="s">
        <v>172</v>
      </c>
      <c r="C20" s="235">
        <v>0.8</v>
      </c>
      <c r="D20" s="272"/>
      <c r="E20" s="272"/>
      <c r="F20" s="272"/>
      <c r="G20" s="251">
        <f t="shared" si="0"/>
        <v>24</v>
      </c>
      <c r="H20" s="239" t="s">
        <v>629</v>
      </c>
      <c r="I20" s="235"/>
    </row>
    <row r="21" spans="1:9" ht="22.5" customHeight="1">
      <c r="A21" s="1">
        <v>16</v>
      </c>
      <c r="B21" s="74" t="s">
        <v>191</v>
      </c>
      <c r="C21" s="235">
        <v>0.7</v>
      </c>
      <c r="D21" s="272"/>
      <c r="E21" s="272"/>
      <c r="F21" s="272"/>
      <c r="G21" s="251">
        <f t="shared" si="0"/>
        <v>21</v>
      </c>
      <c r="H21" s="239" t="s">
        <v>629</v>
      </c>
      <c r="I21" s="235"/>
    </row>
    <row r="22" spans="1:9" ht="30" customHeight="1">
      <c r="A22" s="1">
        <v>17</v>
      </c>
      <c r="B22" s="74" t="s">
        <v>192</v>
      </c>
      <c r="C22" s="235">
        <v>0.3</v>
      </c>
      <c r="D22" s="272"/>
      <c r="E22" s="272"/>
      <c r="F22" s="272"/>
      <c r="G22" s="251">
        <f t="shared" si="0"/>
        <v>9</v>
      </c>
      <c r="H22" s="239" t="s">
        <v>629</v>
      </c>
      <c r="I22" s="235"/>
    </row>
    <row r="23" spans="1:9" ht="30" customHeight="1">
      <c r="A23" s="1">
        <v>18</v>
      </c>
      <c r="B23" s="74" t="s">
        <v>193</v>
      </c>
      <c r="C23" s="235">
        <v>1</v>
      </c>
      <c r="D23" s="272"/>
      <c r="E23" s="272"/>
      <c r="F23" s="272"/>
      <c r="G23" s="251">
        <f t="shared" si="0"/>
        <v>30</v>
      </c>
      <c r="H23" s="239" t="s">
        <v>629</v>
      </c>
      <c r="I23" s="235"/>
    </row>
    <row r="24" spans="1:9" ht="30" customHeight="1">
      <c r="A24" s="1">
        <v>19</v>
      </c>
      <c r="B24" s="74" t="s">
        <v>194</v>
      </c>
      <c r="C24" s="235">
        <v>0.9</v>
      </c>
      <c r="D24" s="272"/>
      <c r="E24" s="272"/>
      <c r="F24" s="272"/>
      <c r="G24" s="251">
        <f t="shared" si="0"/>
        <v>27</v>
      </c>
      <c r="H24" s="239" t="s">
        <v>629</v>
      </c>
      <c r="I24" s="235"/>
    </row>
    <row r="25" spans="1:9" ht="30" customHeight="1">
      <c r="A25" s="1">
        <v>20</v>
      </c>
      <c r="B25" s="74" t="s">
        <v>195</v>
      </c>
      <c r="C25" s="235">
        <v>1.1</v>
      </c>
      <c r="D25" s="272"/>
      <c r="E25" s="272"/>
      <c r="F25" s="272"/>
      <c r="G25" s="251">
        <f t="shared" si="0"/>
        <v>33</v>
      </c>
      <c r="H25" s="239" t="s">
        <v>629</v>
      </c>
      <c r="I25" s="235"/>
    </row>
    <row r="26" spans="1:9" ht="22.5" customHeight="1">
      <c r="A26" s="1">
        <v>21</v>
      </c>
      <c r="B26" s="74" t="s">
        <v>196</v>
      </c>
      <c r="C26" s="235">
        <v>0.8</v>
      </c>
      <c r="D26" s="272"/>
      <c r="E26" s="272"/>
      <c r="F26" s="272"/>
      <c r="G26" s="251">
        <f t="shared" si="0"/>
        <v>24</v>
      </c>
      <c r="H26" s="239" t="s">
        <v>629</v>
      </c>
      <c r="I26" s="235"/>
    </row>
    <row r="27" spans="1:9" ht="30" customHeight="1">
      <c r="A27" s="1">
        <v>22</v>
      </c>
      <c r="B27" s="74" t="s">
        <v>197</v>
      </c>
      <c r="C27" s="235">
        <v>1</v>
      </c>
      <c r="D27" s="272"/>
      <c r="E27" s="272"/>
      <c r="F27" s="272"/>
      <c r="G27" s="251">
        <f t="shared" si="0"/>
        <v>30</v>
      </c>
      <c r="H27" s="239" t="s">
        <v>629</v>
      </c>
      <c r="I27" s="235"/>
    </row>
    <row r="28" spans="1:9" ht="22.5" customHeight="1">
      <c r="A28" s="1">
        <v>23</v>
      </c>
      <c r="B28" s="74" t="s">
        <v>198</v>
      </c>
      <c r="C28" s="235">
        <v>0.9</v>
      </c>
      <c r="D28" s="272"/>
      <c r="E28" s="272"/>
      <c r="F28" s="272"/>
      <c r="G28" s="251">
        <f t="shared" si="0"/>
        <v>27</v>
      </c>
      <c r="H28" s="239" t="s">
        <v>629</v>
      </c>
      <c r="I28" s="235"/>
    </row>
    <row r="29" spans="1:9" ht="22.5" customHeight="1">
      <c r="A29" s="1">
        <v>24</v>
      </c>
      <c r="B29" s="74" t="s">
        <v>173</v>
      </c>
      <c r="C29" s="235">
        <v>0.3</v>
      </c>
      <c r="D29" s="272"/>
      <c r="E29" s="272"/>
      <c r="F29" s="272"/>
      <c r="G29" s="251">
        <f t="shared" si="0"/>
        <v>9</v>
      </c>
      <c r="H29" s="239" t="s">
        <v>629</v>
      </c>
      <c r="I29" s="235"/>
    </row>
    <row r="30" spans="1:9" ht="30" customHeight="1">
      <c r="A30" s="1">
        <v>25</v>
      </c>
      <c r="B30" s="74" t="s">
        <v>199</v>
      </c>
      <c r="C30" s="235">
        <v>0.8</v>
      </c>
      <c r="D30" s="272"/>
      <c r="E30" s="272"/>
      <c r="F30" s="272"/>
      <c r="G30" s="251">
        <f t="shared" si="0"/>
        <v>24</v>
      </c>
      <c r="H30" s="239" t="s">
        <v>629</v>
      </c>
      <c r="I30" s="235"/>
    </row>
    <row r="31" spans="1:9" ht="30" customHeight="1">
      <c r="A31" s="1">
        <v>26</v>
      </c>
      <c r="B31" s="74" t="s">
        <v>200</v>
      </c>
      <c r="C31" s="235">
        <v>1.9</v>
      </c>
      <c r="D31" s="272"/>
      <c r="E31" s="272"/>
      <c r="F31" s="272"/>
      <c r="G31" s="251">
        <f t="shared" si="0"/>
        <v>57</v>
      </c>
      <c r="H31" s="239" t="s">
        <v>629</v>
      </c>
      <c r="I31" s="235"/>
    </row>
    <row r="32" spans="1:9" ht="22.5" customHeight="1">
      <c r="A32" s="1">
        <v>27</v>
      </c>
      <c r="B32" s="74" t="s">
        <v>201</v>
      </c>
      <c r="C32" s="235">
        <v>1.1</v>
      </c>
      <c r="D32" s="272"/>
      <c r="E32" s="272"/>
      <c r="F32" s="272"/>
      <c r="G32" s="251">
        <f t="shared" si="0"/>
        <v>33</v>
      </c>
      <c r="H32" s="239" t="s">
        <v>629</v>
      </c>
      <c r="I32" s="235"/>
    </row>
    <row r="33" spans="1:9" ht="22.5" customHeight="1">
      <c r="A33" s="1">
        <v>28</v>
      </c>
      <c r="B33" s="74" t="s">
        <v>174</v>
      </c>
      <c r="C33" s="235">
        <v>0.8</v>
      </c>
      <c r="D33" s="272"/>
      <c r="E33" s="272"/>
      <c r="F33" s="272"/>
      <c r="G33" s="251">
        <f t="shared" si="0"/>
        <v>24</v>
      </c>
      <c r="H33" s="239" t="s">
        <v>629</v>
      </c>
      <c r="I33" s="235"/>
    </row>
    <row r="34" spans="1:9" ht="30" customHeight="1">
      <c r="A34" s="1">
        <v>29</v>
      </c>
      <c r="B34" s="74" t="s">
        <v>175</v>
      </c>
      <c r="C34" s="235">
        <v>1.1</v>
      </c>
      <c r="D34" s="272"/>
      <c r="E34" s="272"/>
      <c r="F34" s="272"/>
      <c r="G34" s="251">
        <f t="shared" si="0"/>
        <v>33</v>
      </c>
      <c r="H34" s="239" t="s">
        <v>629</v>
      </c>
      <c r="I34" s="235"/>
    </row>
    <row r="35" spans="1:9" ht="22.5" customHeight="1">
      <c r="A35" s="1">
        <v>30</v>
      </c>
      <c r="B35" s="74" t="s">
        <v>176</v>
      </c>
      <c r="C35" s="235">
        <v>0.6</v>
      </c>
      <c r="D35" s="272"/>
      <c r="E35" s="272"/>
      <c r="F35" s="272"/>
      <c r="G35" s="251">
        <f t="shared" si="0"/>
        <v>18</v>
      </c>
      <c r="H35" s="239" t="s">
        <v>629</v>
      </c>
      <c r="I35" s="235"/>
    </row>
    <row r="36" spans="1:9" ht="22.5" customHeight="1">
      <c r="A36" s="1">
        <v>31</v>
      </c>
      <c r="B36" s="74" t="s">
        <v>177</v>
      </c>
      <c r="C36" s="235">
        <v>0.7</v>
      </c>
      <c r="D36" s="272"/>
      <c r="E36" s="272"/>
      <c r="F36" s="272"/>
      <c r="G36" s="251">
        <f t="shared" si="0"/>
        <v>21</v>
      </c>
      <c r="H36" s="239" t="s">
        <v>629</v>
      </c>
      <c r="I36" s="235"/>
    </row>
    <row r="37" spans="1:9" ht="30" customHeight="1">
      <c r="A37" s="1">
        <v>32</v>
      </c>
      <c r="B37" s="74" t="s">
        <v>178</v>
      </c>
      <c r="C37" s="235">
        <v>0.9</v>
      </c>
      <c r="D37" s="272"/>
      <c r="E37" s="272"/>
      <c r="F37" s="272"/>
      <c r="G37" s="251">
        <f t="shared" si="0"/>
        <v>27</v>
      </c>
      <c r="H37" s="239" t="s">
        <v>629</v>
      </c>
      <c r="I37" s="235"/>
    </row>
    <row r="38" spans="1:9" ht="22.5" customHeight="1">
      <c r="A38" s="1">
        <v>33</v>
      </c>
      <c r="B38" s="74" t="s">
        <v>179</v>
      </c>
      <c r="C38" s="235">
        <v>1.1</v>
      </c>
      <c r="D38" s="272"/>
      <c r="E38" s="272"/>
      <c r="F38" s="272"/>
      <c r="G38" s="251">
        <f t="shared" si="0"/>
        <v>33</v>
      </c>
      <c r="H38" s="239" t="s">
        <v>629</v>
      </c>
      <c r="I38" s="235"/>
    </row>
    <row r="39" spans="1:9" ht="22.5" customHeight="1">
      <c r="A39" s="1">
        <v>34</v>
      </c>
      <c r="B39" s="74" t="s">
        <v>180</v>
      </c>
      <c r="C39" s="235">
        <v>1.4</v>
      </c>
      <c r="D39" s="272"/>
      <c r="E39" s="272"/>
      <c r="F39" s="272"/>
      <c r="G39" s="251">
        <f t="shared" si="0"/>
        <v>42</v>
      </c>
      <c r="H39" s="239" t="s">
        <v>629</v>
      </c>
      <c r="I39" s="235"/>
    </row>
    <row r="40" spans="1:9" ht="30" customHeight="1">
      <c r="A40" s="1">
        <v>35</v>
      </c>
      <c r="B40" s="74" t="s">
        <v>202</v>
      </c>
      <c r="C40" s="235">
        <v>0.9</v>
      </c>
      <c r="D40" s="272"/>
      <c r="E40" s="272"/>
      <c r="F40" s="272"/>
      <c r="G40" s="251">
        <f t="shared" si="0"/>
        <v>27</v>
      </c>
      <c r="H40" s="239" t="s">
        <v>629</v>
      </c>
      <c r="I40" s="235"/>
    </row>
    <row r="41" spans="1:9" ht="30" customHeight="1">
      <c r="A41" s="1">
        <v>36</v>
      </c>
      <c r="B41" s="74" t="s">
        <v>181</v>
      </c>
      <c r="C41" s="235">
        <v>1.6</v>
      </c>
      <c r="D41" s="272"/>
      <c r="E41" s="272"/>
      <c r="F41" s="272"/>
      <c r="G41" s="251">
        <f t="shared" si="0"/>
        <v>48</v>
      </c>
      <c r="H41" s="239" t="s">
        <v>629</v>
      </c>
      <c r="I41" s="235"/>
    </row>
    <row r="42" spans="1:9" ht="22.5" customHeight="1">
      <c r="A42" s="1">
        <v>37</v>
      </c>
      <c r="B42" s="74" t="s">
        <v>182</v>
      </c>
      <c r="C42" s="235">
        <v>1.4</v>
      </c>
      <c r="D42" s="272"/>
      <c r="E42" s="272"/>
      <c r="F42" s="272"/>
      <c r="G42" s="251">
        <f t="shared" si="0"/>
        <v>42</v>
      </c>
      <c r="H42" s="239" t="s">
        <v>629</v>
      </c>
      <c r="I42" s="235"/>
    </row>
    <row r="43" spans="1:9" s="77" customFormat="1" ht="22.5" customHeight="1">
      <c r="A43" s="322" t="s">
        <v>434</v>
      </c>
      <c r="B43" s="322"/>
      <c r="C43" s="269"/>
      <c r="D43" s="269"/>
      <c r="E43" s="269"/>
      <c r="F43" s="269"/>
      <c r="G43" s="270"/>
      <c r="H43" s="269"/>
      <c r="I43" s="269"/>
    </row>
    <row r="44" spans="1:9" ht="22.5" customHeight="1">
      <c r="A44" s="1"/>
      <c r="B44" s="266"/>
      <c r="C44" s="235"/>
      <c r="D44" s="235"/>
      <c r="E44" s="235"/>
      <c r="F44" s="235"/>
      <c r="G44" s="251"/>
      <c r="H44" s="235"/>
      <c r="I44" s="235"/>
    </row>
    <row r="45" spans="1:9" s="77" customFormat="1" ht="22.5" customHeight="1">
      <c r="A45" s="322" t="s">
        <v>435</v>
      </c>
      <c r="B45" s="322"/>
      <c r="C45" s="267"/>
      <c r="D45" s="267"/>
      <c r="E45" s="267"/>
      <c r="F45" s="267"/>
      <c r="G45" s="268"/>
      <c r="H45" s="267"/>
      <c r="I45" s="269"/>
    </row>
    <row r="46" spans="1:9" ht="22.5" customHeight="1">
      <c r="A46" s="1"/>
      <c r="B46" s="266"/>
      <c r="C46" s="235"/>
      <c r="D46" s="235"/>
      <c r="E46" s="235"/>
      <c r="F46" s="235"/>
      <c r="G46" s="251"/>
      <c r="H46" s="235"/>
      <c r="I46" s="235"/>
    </row>
    <row r="47" spans="1:9" s="77" customFormat="1" ht="22.5" customHeight="1">
      <c r="A47" s="322" t="s">
        <v>436</v>
      </c>
      <c r="B47" s="322"/>
      <c r="C47" s="269"/>
      <c r="D47" s="269"/>
      <c r="E47" s="269"/>
      <c r="F47" s="269"/>
      <c r="G47" s="270"/>
      <c r="H47" s="269"/>
      <c r="I47" s="269"/>
    </row>
    <row r="48" spans="1:9" ht="22.5" customHeight="1">
      <c r="A48" s="1"/>
      <c r="B48" s="266"/>
      <c r="C48" s="235"/>
      <c r="D48" s="235"/>
      <c r="E48" s="235"/>
      <c r="F48" s="235"/>
      <c r="G48" s="251"/>
      <c r="H48" s="235"/>
      <c r="I48" s="235"/>
    </row>
    <row r="49" spans="1:9" s="77" customFormat="1" ht="22.5" customHeight="1">
      <c r="A49" s="322" t="s">
        <v>443</v>
      </c>
      <c r="B49" s="322"/>
      <c r="C49" s="269"/>
      <c r="D49" s="269"/>
      <c r="E49" s="269"/>
      <c r="F49" s="269"/>
      <c r="G49" s="270"/>
      <c r="H49" s="269"/>
      <c r="I49" s="269"/>
    </row>
    <row r="50" spans="1:9" ht="22.5" customHeight="1">
      <c r="A50" s="1"/>
      <c r="B50" s="266"/>
      <c r="C50" s="235"/>
      <c r="D50" s="235"/>
      <c r="E50" s="235"/>
      <c r="F50" s="235"/>
      <c r="G50" s="251"/>
      <c r="H50" s="235"/>
      <c r="I50" s="235"/>
    </row>
    <row r="51" spans="1:9" s="77" customFormat="1" ht="22.5" customHeight="1">
      <c r="A51" s="322" t="s">
        <v>438</v>
      </c>
      <c r="B51" s="322"/>
      <c r="C51" s="270">
        <f>SUM(C52:C53)</f>
        <v>7.34</v>
      </c>
      <c r="D51" s="271"/>
      <c r="E51" s="271"/>
      <c r="F51" s="271"/>
      <c r="G51" s="270">
        <f>SUM(G52:G53)</f>
        <v>1174.4</v>
      </c>
      <c r="H51" s="269"/>
      <c r="I51" s="269"/>
    </row>
    <row r="52" spans="1:9" ht="30" customHeight="1">
      <c r="A52" s="1">
        <v>1</v>
      </c>
      <c r="B52" s="96" t="s">
        <v>203</v>
      </c>
      <c r="C52" s="251">
        <v>5.78</v>
      </c>
      <c r="D52" s="272"/>
      <c r="E52" s="272"/>
      <c r="F52" s="272"/>
      <c r="G52" s="273">
        <f>C52*160</f>
        <v>924.8000000000001</v>
      </c>
      <c r="H52" s="239" t="s">
        <v>630</v>
      </c>
      <c r="I52" s="235"/>
    </row>
    <row r="53" spans="1:9" ht="30" customHeight="1">
      <c r="A53" s="1">
        <v>2</v>
      </c>
      <c r="B53" s="96" t="s">
        <v>204</v>
      </c>
      <c r="C53" s="251">
        <v>1.56</v>
      </c>
      <c r="D53" s="272"/>
      <c r="E53" s="272"/>
      <c r="F53" s="272"/>
      <c r="G53" s="273">
        <f>C53*160</f>
        <v>249.60000000000002</v>
      </c>
      <c r="H53" s="239" t="s">
        <v>631</v>
      </c>
      <c r="I53" s="235"/>
    </row>
    <row r="54" spans="1:9" ht="56.25" customHeight="1">
      <c r="A54" s="320" t="s">
        <v>633</v>
      </c>
      <c r="B54" s="320"/>
      <c r="C54" s="320"/>
      <c r="D54" s="320"/>
      <c r="E54" s="320"/>
      <c r="F54" s="320"/>
      <c r="G54" s="320"/>
      <c r="H54" s="320"/>
      <c r="I54" s="320"/>
    </row>
  </sheetData>
  <sheetProtection/>
  <mergeCells count="16">
    <mergeCell ref="A1:I1"/>
    <mergeCell ref="A5:B5"/>
    <mergeCell ref="A4:B4"/>
    <mergeCell ref="A54:I54"/>
    <mergeCell ref="A47:B47"/>
    <mergeCell ref="A49:B49"/>
    <mergeCell ref="A51:B51"/>
    <mergeCell ref="A43:B43"/>
    <mergeCell ref="A45:B45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1496062992125984" right="0.31496062992125984" top="0.7480314960629921" bottom="0.7480314960629921" header="0.31496062992125984" footer="0.5118110236220472"/>
  <pageSetup horizontalDpi="600" verticalDpi="600" orientation="portrait" paperSize="9" scale="90" r:id="rId1"/>
  <headerFooter>
    <oddFooter>&amp;C第 &amp;P 页，共 &amp;N 页</oddFooter>
  </headerFooter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7">
      <selection activeCell="J1" sqref="J1:N16384"/>
    </sheetView>
  </sheetViews>
  <sheetFormatPr defaultColWidth="9.00390625" defaultRowHeight="14.25"/>
  <cols>
    <col min="1" max="1" width="6.25390625" style="38" customWidth="1"/>
    <col min="2" max="2" width="18.875" style="38" customWidth="1"/>
    <col min="3" max="3" width="8.00390625" style="38" bestFit="1" customWidth="1"/>
    <col min="4" max="5" width="6.375" style="38" bestFit="1" customWidth="1"/>
    <col min="6" max="6" width="8.00390625" style="38" bestFit="1" customWidth="1"/>
    <col min="7" max="7" width="9.00390625" style="38" customWidth="1"/>
    <col min="8" max="8" width="17.50390625" style="38" customWidth="1"/>
    <col min="9" max="9" width="9.875" style="38" customWidth="1"/>
    <col min="10" max="16384" width="9.00390625" style="38" customWidth="1"/>
  </cols>
  <sheetData>
    <row r="1" spans="1:9" ht="60" customHeight="1">
      <c r="A1" s="327" t="s">
        <v>470</v>
      </c>
      <c r="B1" s="327"/>
      <c r="C1" s="327"/>
      <c r="D1" s="327"/>
      <c r="E1" s="327"/>
      <c r="F1" s="327"/>
      <c r="G1" s="327"/>
      <c r="H1" s="327"/>
      <c r="I1" s="327"/>
    </row>
    <row r="2" spans="1:9" ht="26.25" customHeight="1">
      <c r="A2" s="318" t="s">
        <v>499</v>
      </c>
      <c r="B2" s="318" t="s">
        <v>500</v>
      </c>
      <c r="C2" s="319" t="s">
        <v>501</v>
      </c>
      <c r="D2" s="318" t="s">
        <v>502</v>
      </c>
      <c r="E2" s="318"/>
      <c r="F2" s="318"/>
      <c r="G2" s="318" t="s">
        <v>505</v>
      </c>
      <c r="H2" s="319" t="s">
        <v>545</v>
      </c>
      <c r="I2" s="318" t="s">
        <v>503</v>
      </c>
    </row>
    <row r="3" spans="1:9" s="6" customFormat="1" ht="27" customHeight="1">
      <c r="A3" s="318"/>
      <c r="B3" s="318"/>
      <c r="C3" s="319"/>
      <c r="D3" s="5" t="s">
        <v>632</v>
      </c>
      <c r="E3" s="5" t="s">
        <v>544</v>
      </c>
      <c r="F3" s="5" t="s">
        <v>504</v>
      </c>
      <c r="G3" s="318"/>
      <c r="H3" s="319"/>
      <c r="I3" s="318"/>
    </row>
    <row r="4" spans="1:9" s="80" customFormat="1" ht="22.5" customHeight="1">
      <c r="A4" s="328" t="s">
        <v>272</v>
      </c>
      <c r="B4" s="328"/>
      <c r="C4" s="79"/>
      <c r="D4" s="79"/>
      <c r="E4" s="79"/>
      <c r="F4" s="79"/>
      <c r="G4" s="78">
        <f>SUM(G5,G7,G9,G11,G13,G24)</f>
        <v>766.6499999999999</v>
      </c>
      <c r="H4" s="78"/>
      <c r="I4" s="79"/>
    </row>
    <row r="5" spans="1:9" ht="22.5" customHeight="1">
      <c r="A5" s="322" t="s">
        <v>442</v>
      </c>
      <c r="B5" s="322"/>
      <c r="C5" s="63"/>
      <c r="D5" s="63"/>
      <c r="E5" s="63"/>
      <c r="F5" s="37"/>
      <c r="G5" s="37"/>
      <c r="H5" s="37"/>
      <c r="I5" s="37"/>
    </row>
    <row r="6" spans="1:9" ht="22.5" customHeight="1">
      <c r="A6" s="48"/>
      <c r="B6" s="48"/>
      <c r="C6" s="48"/>
      <c r="D6" s="48"/>
      <c r="E6" s="48"/>
      <c r="F6" s="37"/>
      <c r="G6" s="37"/>
      <c r="H6" s="37"/>
      <c r="I6" s="37"/>
    </row>
    <row r="7" spans="1:9" s="80" customFormat="1" ht="22.5" customHeight="1">
      <c r="A7" s="322" t="s">
        <v>434</v>
      </c>
      <c r="B7" s="322"/>
      <c r="C7" s="63"/>
      <c r="D7" s="63"/>
      <c r="E7" s="63"/>
      <c r="F7" s="124"/>
      <c r="G7" s="162"/>
      <c r="H7" s="162"/>
      <c r="I7" s="79"/>
    </row>
    <row r="8" spans="1:9" ht="22.5" customHeight="1">
      <c r="A8" s="125"/>
      <c r="B8" s="125"/>
      <c r="C8" s="125"/>
      <c r="D8" s="125"/>
      <c r="E8" s="125"/>
      <c r="F8" s="125"/>
      <c r="G8" s="163"/>
      <c r="H8" s="163"/>
      <c r="I8" s="37"/>
    </row>
    <row r="9" spans="1:9" ht="22.5" customHeight="1">
      <c r="A9" s="322" t="s">
        <v>435</v>
      </c>
      <c r="B9" s="322"/>
      <c r="C9" s="63"/>
      <c r="D9" s="63"/>
      <c r="E9" s="63"/>
      <c r="F9" s="49"/>
      <c r="G9" s="49"/>
      <c r="H9" s="49"/>
      <c r="I9" s="37"/>
    </row>
    <row r="10" spans="1:9" ht="22.5" customHeight="1">
      <c r="A10" s="48"/>
      <c r="B10" s="48"/>
      <c r="C10" s="48"/>
      <c r="D10" s="48"/>
      <c r="E10" s="48"/>
      <c r="F10" s="49"/>
      <c r="G10" s="49"/>
      <c r="H10" s="49"/>
      <c r="I10" s="37"/>
    </row>
    <row r="11" spans="1:9" ht="22.5" customHeight="1">
      <c r="A11" s="322" t="s">
        <v>436</v>
      </c>
      <c r="B11" s="322"/>
      <c r="C11" s="63"/>
      <c r="D11" s="63"/>
      <c r="E11" s="63"/>
      <c r="F11" s="49"/>
      <c r="G11" s="49"/>
      <c r="H11" s="49"/>
      <c r="I11" s="37"/>
    </row>
    <row r="12" spans="1:9" ht="22.5" customHeight="1">
      <c r="A12" s="48"/>
      <c r="B12" s="48"/>
      <c r="C12" s="48"/>
      <c r="D12" s="48"/>
      <c r="E12" s="48"/>
      <c r="F12" s="49"/>
      <c r="G12" s="49"/>
      <c r="H12" s="49"/>
      <c r="I12" s="37"/>
    </row>
    <row r="13" spans="1:9" ht="36.75" customHeight="1">
      <c r="A13" s="322" t="s">
        <v>437</v>
      </c>
      <c r="B13" s="322"/>
      <c r="C13" s="63"/>
      <c r="D13" s="63"/>
      <c r="E13" s="63"/>
      <c r="F13" s="206">
        <f>SUM(F14:F23)</f>
        <v>2017.5</v>
      </c>
      <c r="G13" s="78">
        <f>SUM(G14:G23)</f>
        <v>766.6499999999999</v>
      </c>
      <c r="H13" s="78"/>
      <c r="I13" s="37"/>
    </row>
    <row r="14" spans="1:9" ht="22.5" customHeight="1">
      <c r="A14" s="48">
        <v>1</v>
      </c>
      <c r="B14" s="53" t="s">
        <v>415</v>
      </c>
      <c r="C14" s="53"/>
      <c r="D14" s="248">
        <v>28</v>
      </c>
      <c r="E14" s="234">
        <v>7.5</v>
      </c>
      <c r="F14" s="207">
        <f>D14*E14</f>
        <v>210</v>
      </c>
      <c r="G14" s="49">
        <f aca="true" t="shared" si="0" ref="G14:G23">F14*0.38</f>
        <v>79.8</v>
      </c>
      <c r="H14" s="249" t="s">
        <v>568</v>
      </c>
      <c r="I14" s="37"/>
    </row>
    <row r="15" spans="1:9" ht="22.5" customHeight="1">
      <c r="A15" s="48">
        <v>2</v>
      </c>
      <c r="B15" s="53" t="s">
        <v>412</v>
      </c>
      <c r="C15" s="53"/>
      <c r="D15" s="248">
        <v>28</v>
      </c>
      <c r="E15" s="234">
        <v>7.5</v>
      </c>
      <c r="F15" s="207">
        <f aca="true" t="shared" si="1" ref="F15:F23">D15*E15</f>
        <v>210</v>
      </c>
      <c r="G15" s="49">
        <f t="shared" si="0"/>
        <v>79.8</v>
      </c>
      <c r="H15" s="249" t="s">
        <v>569</v>
      </c>
      <c r="I15" s="37"/>
    </row>
    <row r="16" spans="1:9" ht="22.5" customHeight="1">
      <c r="A16" s="48">
        <v>3</v>
      </c>
      <c r="B16" s="53" t="s">
        <v>411</v>
      </c>
      <c r="C16" s="53"/>
      <c r="D16" s="248">
        <v>20</v>
      </c>
      <c r="E16" s="234">
        <v>7.5</v>
      </c>
      <c r="F16" s="207">
        <f t="shared" si="1"/>
        <v>150</v>
      </c>
      <c r="G16" s="49">
        <f t="shared" si="0"/>
        <v>57</v>
      </c>
      <c r="H16" s="249" t="s">
        <v>570</v>
      </c>
      <c r="I16" s="37"/>
    </row>
    <row r="17" spans="1:9" ht="22.5" customHeight="1">
      <c r="A17" s="48">
        <v>4</v>
      </c>
      <c r="B17" s="53" t="s">
        <v>413</v>
      </c>
      <c r="C17" s="53"/>
      <c r="D17" s="248">
        <v>25</v>
      </c>
      <c r="E17" s="234">
        <v>7.5</v>
      </c>
      <c r="F17" s="207">
        <f t="shared" si="1"/>
        <v>187.5</v>
      </c>
      <c r="G17" s="49">
        <f t="shared" si="0"/>
        <v>71.25</v>
      </c>
      <c r="H17" s="249" t="s">
        <v>571</v>
      </c>
      <c r="I17" s="37"/>
    </row>
    <row r="18" spans="1:9" ht="22.5" customHeight="1">
      <c r="A18" s="48">
        <v>5</v>
      </c>
      <c r="B18" s="53" t="s">
        <v>407</v>
      </c>
      <c r="C18" s="53"/>
      <c r="D18" s="248">
        <v>25</v>
      </c>
      <c r="E18" s="234">
        <v>7.5</v>
      </c>
      <c r="F18" s="207">
        <f t="shared" si="1"/>
        <v>187.5</v>
      </c>
      <c r="G18" s="49">
        <f t="shared" si="0"/>
        <v>71.25</v>
      </c>
      <c r="H18" s="249" t="s">
        <v>572</v>
      </c>
      <c r="I18" s="37"/>
    </row>
    <row r="19" spans="1:9" ht="22.5" customHeight="1">
      <c r="A19" s="48">
        <v>6</v>
      </c>
      <c r="B19" s="53" t="s">
        <v>406</v>
      </c>
      <c r="C19" s="53"/>
      <c r="D19" s="248">
        <v>21</v>
      </c>
      <c r="E19" s="234">
        <v>7.5</v>
      </c>
      <c r="F19" s="207">
        <f t="shared" si="1"/>
        <v>157.5</v>
      </c>
      <c r="G19" s="50">
        <f t="shared" si="0"/>
        <v>59.85</v>
      </c>
      <c r="H19" s="249" t="s">
        <v>573</v>
      </c>
      <c r="I19" s="37"/>
    </row>
    <row r="20" spans="1:9" ht="22.5" customHeight="1">
      <c r="A20" s="48">
        <v>7</v>
      </c>
      <c r="B20" s="53" t="s">
        <v>410</v>
      </c>
      <c r="C20" s="53"/>
      <c r="D20" s="248">
        <v>38</v>
      </c>
      <c r="E20" s="234">
        <v>7.5</v>
      </c>
      <c r="F20" s="207">
        <f t="shared" si="1"/>
        <v>285</v>
      </c>
      <c r="G20" s="49">
        <f t="shared" si="0"/>
        <v>108.3</v>
      </c>
      <c r="H20" s="249" t="s">
        <v>574</v>
      </c>
      <c r="I20" s="37"/>
    </row>
    <row r="21" spans="1:9" ht="22.5" customHeight="1">
      <c r="A21" s="48">
        <v>8</v>
      </c>
      <c r="B21" s="53" t="s">
        <v>409</v>
      </c>
      <c r="C21" s="53"/>
      <c r="D21" s="248">
        <v>23</v>
      </c>
      <c r="E21" s="234">
        <v>7.5</v>
      </c>
      <c r="F21" s="207">
        <f t="shared" si="1"/>
        <v>172.5</v>
      </c>
      <c r="G21" s="49">
        <f t="shared" si="0"/>
        <v>65.55</v>
      </c>
      <c r="H21" s="249" t="s">
        <v>575</v>
      </c>
      <c r="I21" s="37"/>
    </row>
    <row r="22" spans="1:9" ht="22.5" customHeight="1">
      <c r="A22" s="48">
        <v>9</v>
      </c>
      <c r="B22" s="53" t="s">
        <v>414</v>
      </c>
      <c r="C22" s="53"/>
      <c r="D22" s="248">
        <v>23</v>
      </c>
      <c r="E22" s="234">
        <v>7.5</v>
      </c>
      <c r="F22" s="207">
        <f t="shared" si="1"/>
        <v>172.5</v>
      </c>
      <c r="G22" s="49">
        <f t="shared" si="0"/>
        <v>65.55</v>
      </c>
      <c r="H22" s="249" t="s">
        <v>576</v>
      </c>
      <c r="I22" s="37"/>
    </row>
    <row r="23" spans="1:9" ht="22.5" customHeight="1">
      <c r="A23" s="48">
        <v>10</v>
      </c>
      <c r="B23" s="53" t="s">
        <v>408</v>
      </c>
      <c r="C23" s="53"/>
      <c r="D23" s="248">
        <v>38</v>
      </c>
      <c r="E23" s="234">
        <v>7.5</v>
      </c>
      <c r="F23" s="207">
        <f t="shared" si="1"/>
        <v>285</v>
      </c>
      <c r="G23" s="49">
        <f t="shared" si="0"/>
        <v>108.3</v>
      </c>
      <c r="H23" s="249" t="s">
        <v>577</v>
      </c>
      <c r="I23" s="37"/>
    </row>
    <row r="24" spans="1:9" ht="22.5" customHeight="1">
      <c r="A24" s="322" t="s">
        <v>438</v>
      </c>
      <c r="B24" s="322"/>
      <c r="C24" s="63"/>
      <c r="D24" s="63"/>
      <c r="E24" s="63"/>
      <c r="F24" s="37"/>
      <c r="G24" s="37"/>
      <c r="H24" s="37"/>
      <c r="I24" s="37"/>
    </row>
    <row r="25" spans="1:9" ht="22.5" customHeight="1">
      <c r="A25" s="48"/>
      <c r="B25" s="48"/>
      <c r="C25" s="48"/>
      <c r="D25" s="48"/>
      <c r="E25" s="48"/>
      <c r="F25" s="37"/>
      <c r="G25" s="37"/>
      <c r="H25" s="37"/>
      <c r="I25" s="37"/>
    </row>
    <row r="26" spans="1:9" s="72" customFormat="1" ht="52.5" customHeight="1">
      <c r="A26" s="320" t="s">
        <v>628</v>
      </c>
      <c r="B26" s="320"/>
      <c r="C26" s="320"/>
      <c r="D26" s="320"/>
      <c r="E26" s="320"/>
      <c r="F26" s="320"/>
      <c r="G26" s="320"/>
      <c r="H26" s="320"/>
      <c r="I26" s="320"/>
    </row>
  </sheetData>
  <sheetProtection/>
  <mergeCells count="16">
    <mergeCell ref="A24:B24"/>
    <mergeCell ref="A26:I26"/>
    <mergeCell ref="A1:I1"/>
    <mergeCell ref="A5:B5"/>
    <mergeCell ref="A9:B9"/>
    <mergeCell ref="A11:B11"/>
    <mergeCell ref="A13:B13"/>
    <mergeCell ref="A4:B4"/>
    <mergeCell ref="A7:B7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showZeros="0" tabSelected="1" view="pageBreakPreview" zoomScaleSheetLayoutView="100" workbookViewId="0" topLeftCell="A13">
      <selection activeCell="L23" sqref="L23"/>
    </sheetView>
  </sheetViews>
  <sheetFormatPr defaultColWidth="9.00390625" defaultRowHeight="14.25"/>
  <cols>
    <col min="1" max="1" width="4.75390625" style="31" bestFit="1" customWidth="1"/>
    <col min="2" max="2" width="19.875" style="31" customWidth="1"/>
    <col min="3" max="3" width="8.50390625" style="31" bestFit="1" customWidth="1"/>
    <col min="4" max="5" width="6.375" style="31" bestFit="1" customWidth="1"/>
    <col min="6" max="6" width="8.00390625" style="31" bestFit="1" customWidth="1"/>
    <col min="7" max="7" width="10.125" style="31" customWidth="1"/>
    <col min="8" max="8" width="15.50390625" style="31" customWidth="1"/>
    <col min="9" max="9" width="9.875" style="31" customWidth="1"/>
    <col min="10" max="16384" width="9.00390625" style="31" customWidth="1"/>
  </cols>
  <sheetData>
    <row r="1" spans="1:9" ht="60" customHeight="1">
      <c r="A1" s="321" t="s">
        <v>479</v>
      </c>
      <c r="B1" s="321"/>
      <c r="C1" s="321"/>
      <c r="D1" s="321"/>
      <c r="E1" s="321"/>
      <c r="F1" s="321"/>
      <c r="G1" s="321"/>
      <c r="H1" s="321"/>
      <c r="I1" s="321"/>
    </row>
    <row r="2" spans="1:9" ht="26.25" customHeight="1">
      <c r="A2" s="318" t="s">
        <v>506</v>
      </c>
      <c r="B2" s="318" t="s">
        <v>507</v>
      </c>
      <c r="C2" s="319" t="s">
        <v>508</v>
      </c>
      <c r="D2" s="318" t="s">
        <v>509</v>
      </c>
      <c r="E2" s="318"/>
      <c r="F2" s="318"/>
      <c r="G2" s="318" t="s">
        <v>512</v>
      </c>
      <c r="H2" s="319" t="s">
        <v>545</v>
      </c>
      <c r="I2" s="318" t="s">
        <v>510</v>
      </c>
    </row>
    <row r="3" spans="1:9" s="6" customFormat="1" ht="27" customHeight="1">
      <c r="A3" s="318"/>
      <c r="B3" s="318"/>
      <c r="C3" s="319"/>
      <c r="D3" s="5" t="s">
        <v>520</v>
      </c>
      <c r="E3" s="5" t="s">
        <v>551</v>
      </c>
      <c r="F3" s="5" t="s">
        <v>511</v>
      </c>
      <c r="G3" s="318"/>
      <c r="H3" s="319"/>
      <c r="I3" s="318"/>
    </row>
    <row r="4" spans="1:9" s="68" customFormat="1" ht="22.5" customHeight="1">
      <c r="A4" s="323" t="s">
        <v>455</v>
      </c>
      <c r="B4" s="323"/>
      <c r="C4" s="67"/>
      <c r="D4" s="67"/>
      <c r="E4" s="67"/>
      <c r="F4" s="67"/>
      <c r="G4" s="164">
        <f>SUM(G5,G7,G17,G19,G21,G23)</f>
        <v>872.65</v>
      </c>
      <c r="H4" s="164"/>
      <c r="I4" s="66"/>
    </row>
    <row r="5" spans="1:9" ht="22.5" customHeight="1">
      <c r="A5" s="322" t="s">
        <v>442</v>
      </c>
      <c r="B5" s="322"/>
      <c r="C5" s="144"/>
      <c r="D5" s="144"/>
      <c r="E5" s="144"/>
      <c r="F5" s="144"/>
      <c r="G5" s="298"/>
      <c r="H5" s="298"/>
      <c r="I5" s="70"/>
    </row>
    <row r="6" spans="1:9" ht="22.5" customHeight="1">
      <c r="A6" s="69"/>
      <c r="B6" s="139"/>
      <c r="C6" s="76"/>
      <c r="D6" s="76"/>
      <c r="E6" s="76"/>
      <c r="F6" s="76"/>
      <c r="G6" s="166"/>
      <c r="H6" s="166"/>
      <c r="I6" s="202"/>
    </row>
    <row r="7" spans="1:9" s="95" customFormat="1" ht="22.5" customHeight="1">
      <c r="A7" s="322" t="s">
        <v>434</v>
      </c>
      <c r="B7" s="322"/>
      <c r="C7" s="208">
        <f>SUM(C8:C16)</f>
        <v>29.5</v>
      </c>
      <c r="D7" s="94"/>
      <c r="E7" s="94"/>
      <c r="F7" s="94"/>
      <c r="G7" s="164">
        <f>SUM(G8:G16)</f>
        <v>516.25</v>
      </c>
      <c r="H7" s="164"/>
      <c r="I7" s="205"/>
    </row>
    <row r="8" spans="1:9" s="243" customFormat="1" ht="51.75" customHeight="1">
      <c r="A8" s="34">
        <v>1</v>
      </c>
      <c r="B8" s="75" t="s">
        <v>446</v>
      </c>
      <c r="C8" s="240">
        <v>10.8</v>
      </c>
      <c r="D8" s="241"/>
      <c r="E8" s="241"/>
      <c r="F8" s="241"/>
      <c r="G8" s="242">
        <f aca="true" t="shared" si="0" ref="G8:G16">C8*17.5</f>
        <v>189</v>
      </c>
      <c r="H8" s="250" t="s">
        <v>578</v>
      </c>
      <c r="I8" s="120" t="s">
        <v>555</v>
      </c>
    </row>
    <row r="9" spans="1:9" ht="22.5" customHeight="1">
      <c r="A9" s="69">
        <v>2</v>
      </c>
      <c r="B9" s="75" t="s">
        <v>447</v>
      </c>
      <c r="C9" s="299">
        <v>5.3</v>
      </c>
      <c r="D9" s="300"/>
      <c r="E9" s="300"/>
      <c r="F9" s="300"/>
      <c r="G9" s="301">
        <f t="shared" si="0"/>
        <v>92.75</v>
      </c>
      <c r="H9" s="250" t="s">
        <v>578</v>
      </c>
      <c r="I9" s="215"/>
    </row>
    <row r="10" spans="1:9" ht="22.5" customHeight="1">
      <c r="A10" s="69">
        <v>3</v>
      </c>
      <c r="B10" s="75" t="s">
        <v>448</v>
      </c>
      <c r="C10" s="299">
        <v>2.2</v>
      </c>
      <c r="D10" s="300"/>
      <c r="E10" s="300"/>
      <c r="F10" s="300"/>
      <c r="G10" s="301">
        <f t="shared" si="0"/>
        <v>38.5</v>
      </c>
      <c r="H10" s="250" t="s">
        <v>578</v>
      </c>
      <c r="I10" s="215"/>
    </row>
    <row r="11" spans="1:9" ht="22.5" customHeight="1">
      <c r="A11" s="69">
        <v>4</v>
      </c>
      <c r="B11" s="75" t="s">
        <v>449</v>
      </c>
      <c r="C11" s="299">
        <v>2.3</v>
      </c>
      <c r="D11" s="300"/>
      <c r="E11" s="300"/>
      <c r="F11" s="300"/>
      <c r="G11" s="301">
        <f t="shared" si="0"/>
        <v>40.25</v>
      </c>
      <c r="H11" s="250" t="s">
        <v>578</v>
      </c>
      <c r="I11" s="215"/>
    </row>
    <row r="12" spans="1:9" ht="22.5" customHeight="1">
      <c r="A12" s="69">
        <v>5</v>
      </c>
      <c r="B12" s="75" t="s">
        <v>450</v>
      </c>
      <c r="C12" s="299">
        <v>2.6</v>
      </c>
      <c r="D12" s="300"/>
      <c r="E12" s="300"/>
      <c r="F12" s="300"/>
      <c r="G12" s="301">
        <f t="shared" si="0"/>
        <v>45.5</v>
      </c>
      <c r="H12" s="250" t="s">
        <v>578</v>
      </c>
      <c r="I12" s="215"/>
    </row>
    <row r="13" spans="1:9" ht="22.5" customHeight="1">
      <c r="A13" s="69">
        <v>6</v>
      </c>
      <c r="B13" s="75" t="s">
        <v>451</v>
      </c>
      <c r="C13" s="299">
        <v>0.4</v>
      </c>
      <c r="D13" s="300"/>
      <c r="E13" s="300"/>
      <c r="F13" s="300"/>
      <c r="G13" s="301">
        <f t="shared" si="0"/>
        <v>7</v>
      </c>
      <c r="H13" s="250" t="s">
        <v>578</v>
      </c>
      <c r="I13" s="215"/>
    </row>
    <row r="14" spans="1:9" ht="22.5" customHeight="1">
      <c r="A14" s="69">
        <v>7</v>
      </c>
      <c r="B14" s="75" t="s">
        <v>452</v>
      </c>
      <c r="C14" s="299">
        <v>1.4</v>
      </c>
      <c r="D14" s="300"/>
      <c r="E14" s="300"/>
      <c r="F14" s="300"/>
      <c r="G14" s="301">
        <f t="shared" si="0"/>
        <v>24.5</v>
      </c>
      <c r="H14" s="250" t="s">
        <v>578</v>
      </c>
      <c r="I14" s="215"/>
    </row>
    <row r="15" spans="1:9" ht="31.5" customHeight="1">
      <c r="A15" s="69">
        <v>8</v>
      </c>
      <c r="B15" s="75" t="s">
        <v>453</v>
      </c>
      <c r="C15" s="299">
        <v>0.9</v>
      </c>
      <c r="D15" s="300"/>
      <c r="E15" s="300"/>
      <c r="F15" s="300"/>
      <c r="G15" s="301">
        <f t="shared" si="0"/>
        <v>15.75</v>
      </c>
      <c r="H15" s="250" t="s">
        <v>578</v>
      </c>
      <c r="I15" s="215"/>
    </row>
    <row r="16" spans="1:9" ht="34.5" customHeight="1">
      <c r="A16" s="69">
        <v>9</v>
      </c>
      <c r="B16" s="75" t="s">
        <v>454</v>
      </c>
      <c r="C16" s="299">
        <v>3.6</v>
      </c>
      <c r="D16" s="300"/>
      <c r="E16" s="300"/>
      <c r="F16" s="300"/>
      <c r="G16" s="301">
        <f t="shared" si="0"/>
        <v>63</v>
      </c>
      <c r="H16" s="250" t="s">
        <v>578</v>
      </c>
      <c r="I16" s="215"/>
    </row>
    <row r="17" spans="1:9" s="95" customFormat="1" ht="22.5" customHeight="1">
      <c r="A17" s="322" t="s">
        <v>435</v>
      </c>
      <c r="B17" s="322"/>
      <c r="C17" s="83">
        <f>SUM(C18)</f>
        <v>1.98</v>
      </c>
      <c r="D17" s="86"/>
      <c r="E17" s="86"/>
      <c r="F17" s="86"/>
      <c r="G17" s="83">
        <f>SUM(G18)</f>
        <v>356.4</v>
      </c>
      <c r="H17" s="83"/>
      <c r="I17" s="205"/>
    </row>
    <row r="18" spans="1:9" ht="41.25" customHeight="1">
      <c r="A18" s="34">
        <v>1</v>
      </c>
      <c r="B18" s="75" t="s">
        <v>374</v>
      </c>
      <c r="C18" s="166">
        <v>1.98</v>
      </c>
      <c r="D18" s="76"/>
      <c r="E18" s="76"/>
      <c r="F18" s="76"/>
      <c r="G18" s="166">
        <f>C18*180</f>
        <v>356.4</v>
      </c>
      <c r="H18" s="75" t="s">
        <v>650</v>
      </c>
      <c r="I18" s="33"/>
    </row>
    <row r="19" spans="1:9" s="95" customFormat="1" ht="22.5" customHeight="1">
      <c r="A19" s="322" t="s">
        <v>436</v>
      </c>
      <c r="B19" s="322"/>
      <c r="C19" s="209">
        <f>SUM(C20:C20)</f>
        <v>0</v>
      </c>
      <c r="D19" s="86"/>
      <c r="E19" s="86"/>
      <c r="F19" s="86"/>
      <c r="G19" s="83">
        <f>SUM(G20:G20)</f>
        <v>0</v>
      </c>
      <c r="H19" s="83"/>
      <c r="I19" s="205"/>
    </row>
    <row r="20" spans="1:9" ht="22.5" customHeight="1">
      <c r="A20" s="69"/>
      <c r="B20" s="302"/>
      <c r="C20" s="210"/>
      <c r="D20" s="76"/>
      <c r="E20" s="76"/>
      <c r="F20" s="76"/>
      <c r="G20" s="166"/>
      <c r="H20" s="75"/>
      <c r="I20" s="236"/>
    </row>
    <row r="21" spans="1:9" ht="36.75" customHeight="1">
      <c r="A21" s="322" t="s">
        <v>437</v>
      </c>
      <c r="B21" s="322"/>
      <c r="C21" s="76"/>
      <c r="D21" s="76"/>
      <c r="E21" s="76"/>
      <c r="F21" s="76"/>
      <c r="G21" s="166"/>
      <c r="H21" s="166"/>
      <c r="I21" s="215"/>
    </row>
    <row r="22" spans="1:9" ht="22.5" customHeight="1">
      <c r="A22" s="69"/>
      <c r="B22" s="303"/>
      <c r="C22" s="76"/>
      <c r="D22" s="76"/>
      <c r="E22" s="76"/>
      <c r="F22" s="76"/>
      <c r="G22" s="166"/>
      <c r="H22" s="166"/>
      <c r="I22" s="32"/>
    </row>
    <row r="23" spans="1:9" ht="22.5" customHeight="1">
      <c r="A23" s="322" t="s">
        <v>438</v>
      </c>
      <c r="B23" s="322"/>
      <c r="C23" s="76"/>
      <c r="D23" s="76"/>
      <c r="E23" s="76"/>
      <c r="F23" s="76"/>
      <c r="G23" s="166"/>
      <c r="H23" s="166"/>
      <c r="I23" s="215"/>
    </row>
    <row r="24" spans="1:9" ht="22.5" customHeight="1">
      <c r="A24" s="63"/>
      <c r="B24" s="63"/>
      <c r="C24" s="76"/>
      <c r="D24" s="76"/>
      <c r="E24" s="76"/>
      <c r="F24" s="76"/>
      <c r="G24" s="166"/>
      <c r="H24" s="166"/>
      <c r="I24" s="215"/>
    </row>
    <row r="25" spans="1:9" ht="52.5" customHeight="1">
      <c r="A25" s="320" t="s">
        <v>628</v>
      </c>
      <c r="B25" s="320"/>
      <c r="C25" s="320"/>
      <c r="D25" s="320"/>
      <c r="E25" s="320"/>
      <c r="F25" s="320"/>
      <c r="G25" s="320"/>
      <c r="H25" s="320"/>
      <c r="I25" s="320"/>
    </row>
  </sheetData>
  <sheetProtection/>
  <mergeCells count="16">
    <mergeCell ref="A21:B21"/>
    <mergeCell ref="A23:B23"/>
    <mergeCell ref="A25:I25"/>
    <mergeCell ref="A1:I1"/>
    <mergeCell ref="A5:B5"/>
    <mergeCell ref="A7:B7"/>
    <mergeCell ref="A17:B17"/>
    <mergeCell ref="A19:B19"/>
    <mergeCell ref="A4:B4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61">
      <selection activeCell="J1" sqref="J1:M16384"/>
    </sheetView>
  </sheetViews>
  <sheetFormatPr defaultColWidth="9.00390625" defaultRowHeight="14.25"/>
  <cols>
    <col min="1" max="1" width="4.75390625" style="0" bestFit="1" customWidth="1"/>
    <col min="2" max="2" width="20.375" style="0" customWidth="1"/>
    <col min="3" max="3" width="8.50390625" style="0" bestFit="1" customWidth="1"/>
    <col min="4" max="5" width="6.375" style="0" bestFit="1" customWidth="1"/>
    <col min="6" max="6" width="8.00390625" style="0" bestFit="1" customWidth="1"/>
    <col min="7" max="7" width="8.75390625" style="0" customWidth="1"/>
    <col min="8" max="8" width="17.125" style="0" customWidth="1"/>
    <col min="9" max="9" width="9.875" style="0" customWidth="1"/>
  </cols>
  <sheetData>
    <row r="1" spans="1:9" ht="60" customHeight="1">
      <c r="A1" s="329" t="s">
        <v>468</v>
      </c>
      <c r="B1" s="329"/>
      <c r="C1" s="329"/>
      <c r="D1" s="329"/>
      <c r="E1" s="329"/>
      <c r="F1" s="329"/>
      <c r="G1" s="329"/>
      <c r="H1" s="329"/>
      <c r="I1" s="329"/>
    </row>
    <row r="2" spans="1:9" ht="26.25" customHeight="1">
      <c r="A2" s="318" t="s">
        <v>506</v>
      </c>
      <c r="B2" s="318" t="s">
        <v>507</v>
      </c>
      <c r="C2" s="319" t="s">
        <v>508</v>
      </c>
      <c r="D2" s="318" t="s">
        <v>509</v>
      </c>
      <c r="E2" s="318"/>
      <c r="F2" s="318"/>
      <c r="G2" s="318" t="s">
        <v>512</v>
      </c>
      <c r="H2" s="319" t="s">
        <v>545</v>
      </c>
      <c r="I2" s="318" t="s">
        <v>510</v>
      </c>
    </row>
    <row r="3" spans="1:9" s="6" customFormat="1" ht="27" customHeight="1">
      <c r="A3" s="318"/>
      <c r="B3" s="318"/>
      <c r="C3" s="319"/>
      <c r="D3" s="5" t="s">
        <v>513</v>
      </c>
      <c r="E3" s="5" t="s">
        <v>514</v>
      </c>
      <c r="F3" s="5" t="s">
        <v>511</v>
      </c>
      <c r="G3" s="318"/>
      <c r="H3" s="319"/>
      <c r="I3" s="318"/>
    </row>
    <row r="4" spans="1:9" s="65" customFormat="1" ht="22.5" customHeight="1">
      <c r="A4" s="331" t="s">
        <v>209</v>
      </c>
      <c r="B4" s="331"/>
      <c r="C4" s="145"/>
      <c r="D4" s="145"/>
      <c r="E4" s="145"/>
      <c r="F4" s="145"/>
      <c r="G4" s="167">
        <f>SUM(G41,G43,G45,G47,G72)</f>
        <v>2522.535</v>
      </c>
      <c r="H4" s="167"/>
      <c r="I4" s="146"/>
    </row>
    <row r="5" spans="1:9" s="77" customFormat="1" ht="22.5" customHeight="1">
      <c r="A5" s="330" t="s">
        <v>442</v>
      </c>
      <c r="B5" s="330"/>
      <c r="C5" s="211">
        <f>SUM(C6:C40)</f>
        <v>65.10000000000001</v>
      </c>
      <c r="D5" s="145"/>
      <c r="E5" s="145"/>
      <c r="F5" s="145"/>
      <c r="G5" s="167">
        <f>SUM(G6:G40)</f>
        <v>1953</v>
      </c>
      <c r="H5" s="167"/>
      <c r="I5" s="147"/>
    </row>
    <row r="6" spans="1:9" ht="42" customHeight="1">
      <c r="A6" s="130">
        <v>1</v>
      </c>
      <c r="B6" s="148" t="s">
        <v>210</v>
      </c>
      <c r="C6" s="132">
        <v>1.5</v>
      </c>
      <c r="D6" s="131"/>
      <c r="E6" s="131"/>
      <c r="F6" s="131"/>
      <c r="G6" s="133">
        <f>C6*30</f>
        <v>45</v>
      </c>
      <c r="H6" s="236" t="s">
        <v>579</v>
      </c>
      <c r="I6" s="236" t="s">
        <v>552</v>
      </c>
    </row>
    <row r="7" spans="1:9" ht="30" customHeight="1">
      <c r="A7" s="130">
        <v>2</v>
      </c>
      <c r="B7" s="148" t="s">
        <v>211</v>
      </c>
      <c r="C7" s="132">
        <v>0.3</v>
      </c>
      <c r="D7" s="131"/>
      <c r="E7" s="131"/>
      <c r="F7" s="131"/>
      <c r="G7" s="133">
        <f aca="true" t="shared" si="0" ref="G7:G40">C7*30</f>
        <v>9</v>
      </c>
      <c r="H7" s="236" t="s">
        <v>579</v>
      </c>
      <c r="I7" s="132"/>
    </row>
    <row r="8" spans="1:9" ht="30" customHeight="1">
      <c r="A8" s="130">
        <v>3</v>
      </c>
      <c r="B8" s="148" t="s">
        <v>212</v>
      </c>
      <c r="C8" s="132">
        <v>1.1</v>
      </c>
      <c r="D8" s="131"/>
      <c r="E8" s="131"/>
      <c r="F8" s="131"/>
      <c r="G8" s="133">
        <f t="shared" si="0"/>
        <v>33</v>
      </c>
      <c r="H8" s="236" t="s">
        <v>579</v>
      </c>
      <c r="I8" s="132"/>
    </row>
    <row r="9" spans="1:9" ht="30" customHeight="1">
      <c r="A9" s="130">
        <v>4</v>
      </c>
      <c r="B9" s="148" t="s">
        <v>213</v>
      </c>
      <c r="C9" s="132">
        <v>0.4</v>
      </c>
      <c r="D9" s="131"/>
      <c r="E9" s="131"/>
      <c r="F9" s="131"/>
      <c r="G9" s="133">
        <f t="shared" si="0"/>
        <v>12</v>
      </c>
      <c r="H9" s="236" t="s">
        <v>579</v>
      </c>
      <c r="I9" s="132"/>
    </row>
    <row r="10" spans="1:9" ht="30" customHeight="1">
      <c r="A10" s="130">
        <v>5</v>
      </c>
      <c r="B10" s="148" t="s">
        <v>214</v>
      </c>
      <c r="C10" s="132">
        <v>1.1</v>
      </c>
      <c r="D10" s="131"/>
      <c r="E10" s="131"/>
      <c r="F10" s="131"/>
      <c r="G10" s="133">
        <f t="shared" si="0"/>
        <v>33</v>
      </c>
      <c r="H10" s="236" t="s">
        <v>579</v>
      </c>
      <c r="I10" s="132"/>
    </row>
    <row r="11" spans="1:9" ht="30" customHeight="1">
      <c r="A11" s="130">
        <v>6</v>
      </c>
      <c r="B11" s="148" t="s">
        <v>215</v>
      </c>
      <c r="C11" s="132">
        <v>0.3</v>
      </c>
      <c r="D11" s="131"/>
      <c r="E11" s="131"/>
      <c r="F11" s="131"/>
      <c r="G11" s="133">
        <f t="shared" si="0"/>
        <v>9</v>
      </c>
      <c r="H11" s="236" t="s">
        <v>579</v>
      </c>
      <c r="I11" s="132"/>
    </row>
    <row r="12" spans="1:9" ht="30" customHeight="1">
      <c r="A12" s="130">
        <v>7</v>
      </c>
      <c r="B12" s="148" t="s">
        <v>216</v>
      </c>
      <c r="C12" s="132">
        <v>0.5</v>
      </c>
      <c r="D12" s="131"/>
      <c r="E12" s="131"/>
      <c r="F12" s="131"/>
      <c r="G12" s="133">
        <f t="shared" si="0"/>
        <v>15</v>
      </c>
      <c r="H12" s="236" t="s">
        <v>579</v>
      </c>
      <c r="I12" s="132"/>
    </row>
    <row r="13" spans="1:9" ht="30" customHeight="1">
      <c r="A13" s="130">
        <v>8</v>
      </c>
      <c r="B13" s="149" t="s">
        <v>217</v>
      </c>
      <c r="C13" s="132">
        <v>1.2</v>
      </c>
      <c r="D13" s="131"/>
      <c r="E13" s="131"/>
      <c r="F13" s="131"/>
      <c r="G13" s="133">
        <f t="shared" si="0"/>
        <v>36</v>
      </c>
      <c r="H13" s="236" t="s">
        <v>579</v>
      </c>
      <c r="I13" s="132"/>
    </row>
    <row r="14" spans="1:9" ht="30" customHeight="1">
      <c r="A14" s="130">
        <v>9</v>
      </c>
      <c r="B14" s="149" t="s">
        <v>218</v>
      </c>
      <c r="C14" s="132">
        <v>1.2</v>
      </c>
      <c r="D14" s="131"/>
      <c r="E14" s="131"/>
      <c r="F14" s="131"/>
      <c r="G14" s="133">
        <f t="shared" si="0"/>
        <v>36</v>
      </c>
      <c r="H14" s="236" t="s">
        <v>579</v>
      </c>
      <c r="I14" s="132"/>
    </row>
    <row r="15" spans="1:9" ht="30" customHeight="1">
      <c r="A15" s="130">
        <v>10</v>
      </c>
      <c r="B15" s="148" t="s">
        <v>219</v>
      </c>
      <c r="C15" s="132">
        <v>2.1</v>
      </c>
      <c r="D15" s="131"/>
      <c r="E15" s="131"/>
      <c r="F15" s="131"/>
      <c r="G15" s="133">
        <f t="shared" si="0"/>
        <v>63</v>
      </c>
      <c r="H15" s="236" t="s">
        <v>579</v>
      </c>
      <c r="I15" s="132"/>
    </row>
    <row r="16" spans="1:9" ht="30" customHeight="1">
      <c r="A16" s="130">
        <v>11</v>
      </c>
      <c r="B16" s="148" t="s">
        <v>220</v>
      </c>
      <c r="C16" s="132">
        <v>1.6</v>
      </c>
      <c r="D16" s="131"/>
      <c r="E16" s="131"/>
      <c r="F16" s="131"/>
      <c r="G16" s="133">
        <f t="shared" si="0"/>
        <v>48</v>
      </c>
      <c r="H16" s="236" t="s">
        <v>579</v>
      </c>
      <c r="I16" s="132"/>
    </row>
    <row r="17" spans="1:9" ht="30" customHeight="1">
      <c r="A17" s="130">
        <v>12</v>
      </c>
      <c r="B17" s="148" t="s">
        <v>221</v>
      </c>
      <c r="C17" s="132">
        <v>2.3</v>
      </c>
      <c r="D17" s="131"/>
      <c r="E17" s="131"/>
      <c r="F17" s="131"/>
      <c r="G17" s="133">
        <f t="shared" si="0"/>
        <v>69</v>
      </c>
      <c r="H17" s="236" t="s">
        <v>579</v>
      </c>
      <c r="I17" s="132"/>
    </row>
    <row r="18" spans="1:9" ht="30" customHeight="1">
      <c r="A18" s="130">
        <v>13</v>
      </c>
      <c r="B18" s="148" t="s">
        <v>222</v>
      </c>
      <c r="C18" s="132">
        <v>0.8</v>
      </c>
      <c r="D18" s="131"/>
      <c r="E18" s="131"/>
      <c r="F18" s="131"/>
      <c r="G18" s="133">
        <f t="shared" si="0"/>
        <v>24</v>
      </c>
      <c r="H18" s="237" t="s">
        <v>579</v>
      </c>
      <c r="I18" s="132"/>
    </row>
    <row r="19" spans="1:9" ht="30" customHeight="1">
      <c r="A19" s="130">
        <v>14</v>
      </c>
      <c r="B19" s="150" t="s">
        <v>223</v>
      </c>
      <c r="C19" s="132">
        <v>0.6</v>
      </c>
      <c r="D19" s="131"/>
      <c r="E19" s="131"/>
      <c r="F19" s="131"/>
      <c r="G19" s="133">
        <f t="shared" si="0"/>
        <v>18</v>
      </c>
      <c r="H19" s="237" t="s">
        <v>579</v>
      </c>
      <c r="I19" s="132"/>
    </row>
    <row r="20" spans="1:9" ht="30" customHeight="1">
      <c r="A20" s="130">
        <v>15</v>
      </c>
      <c r="B20" s="148" t="s">
        <v>224</v>
      </c>
      <c r="C20" s="132">
        <v>1.5</v>
      </c>
      <c r="D20" s="131"/>
      <c r="E20" s="131"/>
      <c r="F20" s="131"/>
      <c r="G20" s="133">
        <f t="shared" si="0"/>
        <v>45</v>
      </c>
      <c r="H20" s="237" t="s">
        <v>579</v>
      </c>
      <c r="I20" s="132"/>
    </row>
    <row r="21" spans="1:9" ht="30" customHeight="1">
      <c r="A21" s="130">
        <v>16</v>
      </c>
      <c r="B21" s="150" t="s">
        <v>225</v>
      </c>
      <c r="C21" s="132">
        <v>2</v>
      </c>
      <c r="D21" s="131"/>
      <c r="E21" s="131"/>
      <c r="F21" s="131"/>
      <c r="G21" s="133">
        <f t="shared" si="0"/>
        <v>60</v>
      </c>
      <c r="H21" s="237" t="s">
        <v>579</v>
      </c>
      <c r="I21" s="132"/>
    </row>
    <row r="22" spans="1:9" ht="30" customHeight="1">
      <c r="A22" s="130">
        <v>17</v>
      </c>
      <c r="B22" s="148" t="s">
        <v>226</v>
      </c>
      <c r="C22" s="132">
        <v>2</v>
      </c>
      <c r="D22" s="131"/>
      <c r="E22" s="131"/>
      <c r="F22" s="131"/>
      <c r="G22" s="133">
        <f t="shared" si="0"/>
        <v>60</v>
      </c>
      <c r="H22" s="237" t="s">
        <v>579</v>
      </c>
      <c r="I22" s="132"/>
    </row>
    <row r="23" spans="1:9" ht="30" customHeight="1">
      <c r="A23" s="130">
        <v>18</v>
      </c>
      <c r="B23" s="150" t="s">
        <v>227</v>
      </c>
      <c r="C23" s="132">
        <v>0.5</v>
      </c>
      <c r="D23" s="131"/>
      <c r="E23" s="131"/>
      <c r="F23" s="131"/>
      <c r="G23" s="133">
        <f t="shared" si="0"/>
        <v>15</v>
      </c>
      <c r="H23" s="237" t="s">
        <v>579</v>
      </c>
      <c r="I23" s="132"/>
    </row>
    <row r="24" spans="1:9" ht="30" customHeight="1">
      <c r="A24" s="130">
        <v>19</v>
      </c>
      <c r="B24" s="148" t="s">
        <v>228</v>
      </c>
      <c r="C24" s="132">
        <v>0.1</v>
      </c>
      <c r="D24" s="131"/>
      <c r="E24" s="131"/>
      <c r="F24" s="131"/>
      <c r="G24" s="133">
        <f t="shared" si="0"/>
        <v>3</v>
      </c>
      <c r="H24" s="237" t="s">
        <v>579</v>
      </c>
      <c r="I24" s="132"/>
    </row>
    <row r="25" spans="1:9" ht="30" customHeight="1">
      <c r="A25" s="130">
        <v>20</v>
      </c>
      <c r="B25" s="151" t="s">
        <v>229</v>
      </c>
      <c r="C25" s="132">
        <v>0.8</v>
      </c>
      <c r="D25" s="131"/>
      <c r="E25" s="131"/>
      <c r="F25" s="131"/>
      <c r="G25" s="133">
        <f t="shared" si="0"/>
        <v>24</v>
      </c>
      <c r="H25" s="237" t="s">
        <v>579</v>
      </c>
      <c r="I25" s="132"/>
    </row>
    <row r="26" spans="1:9" ht="33.75" customHeight="1">
      <c r="A26" s="130">
        <v>21</v>
      </c>
      <c r="B26" s="148" t="s">
        <v>230</v>
      </c>
      <c r="C26" s="132">
        <v>0.9</v>
      </c>
      <c r="D26" s="131"/>
      <c r="E26" s="131"/>
      <c r="F26" s="131"/>
      <c r="G26" s="133">
        <f t="shared" si="0"/>
        <v>27</v>
      </c>
      <c r="H26" s="237" t="s">
        <v>579</v>
      </c>
      <c r="I26" s="132"/>
    </row>
    <row r="27" spans="1:9" ht="30" customHeight="1">
      <c r="A27" s="130">
        <v>22</v>
      </c>
      <c r="B27" s="150" t="s">
        <v>231</v>
      </c>
      <c r="C27" s="132">
        <v>1.8</v>
      </c>
      <c r="D27" s="131"/>
      <c r="E27" s="131"/>
      <c r="F27" s="131"/>
      <c r="G27" s="133">
        <f t="shared" si="0"/>
        <v>54</v>
      </c>
      <c r="H27" s="237" t="s">
        <v>579</v>
      </c>
      <c r="I27" s="132"/>
    </row>
    <row r="28" spans="1:9" ht="30" customHeight="1">
      <c r="A28" s="130">
        <v>23</v>
      </c>
      <c r="B28" s="149" t="s">
        <v>232</v>
      </c>
      <c r="C28" s="132">
        <v>1.6</v>
      </c>
      <c r="D28" s="131"/>
      <c r="E28" s="131"/>
      <c r="F28" s="131"/>
      <c r="G28" s="133">
        <f t="shared" si="0"/>
        <v>48</v>
      </c>
      <c r="H28" s="237" t="s">
        <v>579</v>
      </c>
      <c r="I28" s="132"/>
    </row>
    <row r="29" spans="1:9" ht="30" customHeight="1">
      <c r="A29" s="130">
        <v>24</v>
      </c>
      <c r="B29" s="149" t="s">
        <v>233</v>
      </c>
      <c r="C29" s="132">
        <v>1.1</v>
      </c>
      <c r="D29" s="131"/>
      <c r="E29" s="131"/>
      <c r="F29" s="131"/>
      <c r="G29" s="133">
        <f t="shared" si="0"/>
        <v>33</v>
      </c>
      <c r="H29" s="237" t="s">
        <v>579</v>
      </c>
      <c r="I29" s="132"/>
    </row>
    <row r="30" spans="1:9" ht="30" customHeight="1">
      <c r="A30" s="130">
        <v>25</v>
      </c>
      <c r="B30" s="148" t="s">
        <v>234</v>
      </c>
      <c r="C30" s="132">
        <v>0.6</v>
      </c>
      <c r="D30" s="131"/>
      <c r="E30" s="131"/>
      <c r="F30" s="131"/>
      <c r="G30" s="133">
        <f t="shared" si="0"/>
        <v>18</v>
      </c>
      <c r="H30" s="237" t="s">
        <v>579</v>
      </c>
      <c r="I30" s="132"/>
    </row>
    <row r="31" spans="1:9" ht="42" customHeight="1">
      <c r="A31" s="130">
        <v>26</v>
      </c>
      <c r="B31" s="148" t="s">
        <v>235</v>
      </c>
      <c r="C31" s="132">
        <v>1</v>
      </c>
      <c r="D31" s="131"/>
      <c r="E31" s="131"/>
      <c r="F31" s="131"/>
      <c r="G31" s="133">
        <f t="shared" si="0"/>
        <v>30</v>
      </c>
      <c r="H31" s="237" t="s">
        <v>579</v>
      </c>
      <c r="I31" s="132"/>
    </row>
    <row r="32" spans="1:9" ht="30" customHeight="1">
      <c r="A32" s="130">
        <v>27</v>
      </c>
      <c r="B32" s="148" t="s">
        <v>236</v>
      </c>
      <c r="C32" s="132">
        <v>1.3</v>
      </c>
      <c r="D32" s="131"/>
      <c r="E32" s="131"/>
      <c r="F32" s="131"/>
      <c r="G32" s="133">
        <f t="shared" si="0"/>
        <v>39</v>
      </c>
      <c r="H32" s="237" t="s">
        <v>579</v>
      </c>
      <c r="I32" s="132"/>
    </row>
    <row r="33" spans="1:9" ht="30" customHeight="1">
      <c r="A33" s="130">
        <v>28</v>
      </c>
      <c r="B33" s="149" t="s">
        <v>237</v>
      </c>
      <c r="C33" s="132">
        <v>0.9</v>
      </c>
      <c r="D33" s="131"/>
      <c r="E33" s="131"/>
      <c r="F33" s="131"/>
      <c r="G33" s="133">
        <f t="shared" si="0"/>
        <v>27</v>
      </c>
      <c r="H33" s="149" t="s">
        <v>580</v>
      </c>
      <c r="I33" s="132"/>
    </row>
    <row r="34" spans="1:9" ht="30" customHeight="1">
      <c r="A34" s="130">
        <v>29</v>
      </c>
      <c r="B34" s="152" t="s">
        <v>238</v>
      </c>
      <c r="C34" s="132">
        <v>7.2</v>
      </c>
      <c r="D34" s="131"/>
      <c r="E34" s="131"/>
      <c r="F34" s="131"/>
      <c r="G34" s="133">
        <f t="shared" si="0"/>
        <v>216</v>
      </c>
      <c r="H34" s="237" t="s">
        <v>581</v>
      </c>
      <c r="I34" s="132"/>
    </row>
    <row r="35" spans="1:9" s="93" customFormat="1" ht="30" customHeight="1">
      <c r="A35" s="153">
        <v>30</v>
      </c>
      <c r="B35" s="154" t="s">
        <v>239</v>
      </c>
      <c r="C35" s="156">
        <v>5.5</v>
      </c>
      <c r="D35" s="155"/>
      <c r="E35" s="155"/>
      <c r="F35" s="155"/>
      <c r="G35" s="168">
        <f t="shared" si="0"/>
        <v>165</v>
      </c>
      <c r="H35" s="237" t="s">
        <v>581</v>
      </c>
      <c r="I35" s="156"/>
    </row>
    <row r="36" spans="1:9" ht="30" customHeight="1">
      <c r="A36" s="130">
        <v>31</v>
      </c>
      <c r="B36" s="150" t="s">
        <v>240</v>
      </c>
      <c r="C36" s="132">
        <v>2.7</v>
      </c>
      <c r="D36" s="131"/>
      <c r="E36" s="131"/>
      <c r="F36" s="131"/>
      <c r="G36" s="133">
        <f t="shared" si="0"/>
        <v>81</v>
      </c>
      <c r="H36" s="237" t="s">
        <v>581</v>
      </c>
      <c r="I36" s="132"/>
    </row>
    <row r="37" spans="1:9" ht="30" customHeight="1">
      <c r="A37" s="130">
        <v>32</v>
      </c>
      <c r="B37" s="152" t="s">
        <v>241</v>
      </c>
      <c r="C37" s="132">
        <v>3.7</v>
      </c>
      <c r="D37" s="131"/>
      <c r="E37" s="131"/>
      <c r="F37" s="131"/>
      <c r="G37" s="133">
        <f t="shared" si="0"/>
        <v>111</v>
      </c>
      <c r="H37" s="237" t="s">
        <v>581</v>
      </c>
      <c r="I37" s="132"/>
    </row>
    <row r="38" spans="1:9" ht="30" customHeight="1">
      <c r="A38" s="130">
        <v>33</v>
      </c>
      <c r="B38" s="148" t="s">
        <v>242</v>
      </c>
      <c r="C38" s="132">
        <v>3.3</v>
      </c>
      <c r="D38" s="131"/>
      <c r="E38" s="131"/>
      <c r="F38" s="131"/>
      <c r="G38" s="133">
        <f t="shared" si="0"/>
        <v>99</v>
      </c>
      <c r="H38" s="237" t="s">
        <v>581</v>
      </c>
      <c r="I38" s="132"/>
    </row>
    <row r="39" spans="1:9" ht="30" customHeight="1">
      <c r="A39" s="130">
        <v>34</v>
      </c>
      <c r="B39" s="148" t="s">
        <v>243</v>
      </c>
      <c r="C39" s="132">
        <v>3.9</v>
      </c>
      <c r="D39" s="131"/>
      <c r="E39" s="131"/>
      <c r="F39" s="131"/>
      <c r="G39" s="133">
        <f t="shared" si="0"/>
        <v>117</v>
      </c>
      <c r="H39" s="237" t="s">
        <v>581</v>
      </c>
      <c r="I39" s="132"/>
    </row>
    <row r="40" spans="1:9" ht="30" customHeight="1">
      <c r="A40" s="130">
        <v>35</v>
      </c>
      <c r="B40" s="157" t="s">
        <v>244</v>
      </c>
      <c r="C40" s="132">
        <v>7.7</v>
      </c>
      <c r="D40" s="131"/>
      <c r="E40" s="131"/>
      <c r="F40" s="131"/>
      <c r="G40" s="133">
        <f t="shared" si="0"/>
        <v>231</v>
      </c>
      <c r="H40" s="237" t="s">
        <v>581</v>
      </c>
      <c r="I40" s="132"/>
    </row>
    <row r="41" spans="1:9" ht="22.5" customHeight="1">
      <c r="A41" s="330" t="s">
        <v>434</v>
      </c>
      <c r="B41" s="330"/>
      <c r="C41" s="132"/>
      <c r="D41" s="132"/>
      <c r="E41" s="132"/>
      <c r="F41" s="132"/>
      <c r="G41" s="133"/>
      <c r="H41" s="133"/>
      <c r="I41" s="132"/>
    </row>
    <row r="42" spans="1:9" ht="22.5" customHeight="1">
      <c r="A42" s="2"/>
      <c r="B42" s="2"/>
      <c r="C42" s="4"/>
      <c r="D42" s="4"/>
      <c r="E42" s="4"/>
      <c r="F42" s="4"/>
      <c r="G42" s="12"/>
      <c r="H42" s="12"/>
      <c r="I42" s="4"/>
    </row>
    <row r="43" spans="1:9" ht="22.5" customHeight="1">
      <c r="A43" s="322" t="s">
        <v>435</v>
      </c>
      <c r="B43" s="322"/>
      <c r="C43" s="4"/>
      <c r="D43" s="4"/>
      <c r="E43" s="4"/>
      <c r="F43" s="4"/>
      <c r="G43" s="12"/>
      <c r="H43" s="12"/>
      <c r="I43" s="4"/>
    </row>
    <row r="44" spans="1:9" ht="22.5" customHeight="1">
      <c r="A44" s="2"/>
      <c r="B44" s="10"/>
      <c r="C44" s="4"/>
      <c r="D44" s="4"/>
      <c r="E44" s="4"/>
      <c r="F44" s="4"/>
      <c r="G44" s="12"/>
      <c r="H44" s="12"/>
      <c r="I44" s="4"/>
    </row>
    <row r="45" spans="1:9" ht="22.5" customHeight="1">
      <c r="A45" s="322" t="s">
        <v>436</v>
      </c>
      <c r="B45" s="322"/>
      <c r="C45" s="4"/>
      <c r="D45" s="4"/>
      <c r="E45" s="4"/>
      <c r="F45" s="4"/>
      <c r="G45" s="12"/>
      <c r="H45" s="12"/>
      <c r="I45" s="4"/>
    </row>
    <row r="46" spans="1:9" ht="22.5" customHeight="1">
      <c r="A46" s="2"/>
      <c r="B46" s="10"/>
      <c r="C46" s="4"/>
      <c r="D46" s="4"/>
      <c r="E46" s="4"/>
      <c r="F46" s="4"/>
      <c r="G46" s="12"/>
      <c r="H46" s="12"/>
      <c r="I46" s="4"/>
    </row>
    <row r="47" spans="1:9" s="77" customFormat="1" ht="34.5" customHeight="1">
      <c r="A47" s="322" t="s">
        <v>437</v>
      </c>
      <c r="B47" s="322"/>
      <c r="C47" s="126"/>
      <c r="D47" s="214"/>
      <c r="E47" s="121"/>
      <c r="F47" s="214">
        <f>SUM(F48:F71)</f>
        <v>6638.25</v>
      </c>
      <c r="G47" s="121">
        <f>SUM(G48:G71)</f>
        <v>2522.535</v>
      </c>
      <c r="H47" s="121"/>
      <c r="I47" s="7"/>
    </row>
    <row r="48" spans="1:9" ht="21.75" customHeight="1">
      <c r="A48" s="2">
        <v>1</v>
      </c>
      <c r="B48" s="13" t="s">
        <v>249</v>
      </c>
      <c r="C48" s="10"/>
      <c r="D48" s="212">
        <v>38</v>
      </c>
      <c r="E48" s="4">
        <v>7.5</v>
      </c>
      <c r="F48" s="212">
        <f>D48*E48</f>
        <v>285</v>
      </c>
      <c r="G48" s="12">
        <f aca="true" t="shared" si="1" ref="G48:G71">F48*0.38</f>
        <v>108.3</v>
      </c>
      <c r="H48" s="237" t="s">
        <v>582</v>
      </c>
      <c r="I48" s="4"/>
    </row>
    <row r="49" spans="1:9" ht="21.75" customHeight="1">
      <c r="A49" s="2">
        <v>2</v>
      </c>
      <c r="B49" s="13" t="s">
        <v>266</v>
      </c>
      <c r="C49" s="10"/>
      <c r="D49" s="212">
        <v>49</v>
      </c>
      <c r="E49" s="4">
        <v>7.5</v>
      </c>
      <c r="F49" s="212">
        <f aca="true" t="shared" si="2" ref="F49:F71">D49*E49</f>
        <v>367.5</v>
      </c>
      <c r="G49" s="12">
        <f t="shared" si="1"/>
        <v>139.65</v>
      </c>
      <c r="H49" s="237" t="s">
        <v>582</v>
      </c>
      <c r="I49" s="4"/>
    </row>
    <row r="50" spans="1:9" ht="21.75" customHeight="1">
      <c r="A50" s="2">
        <v>3</v>
      </c>
      <c r="B50" s="13" t="s">
        <v>251</v>
      </c>
      <c r="C50" s="10"/>
      <c r="D50" s="212">
        <v>25</v>
      </c>
      <c r="E50" s="4">
        <v>7.5</v>
      </c>
      <c r="F50" s="212">
        <f t="shared" si="2"/>
        <v>187.5</v>
      </c>
      <c r="G50" s="12">
        <f t="shared" si="1"/>
        <v>71.25</v>
      </c>
      <c r="H50" s="237" t="s">
        <v>582</v>
      </c>
      <c r="I50" s="4"/>
    </row>
    <row r="51" spans="1:9" ht="21.75" customHeight="1">
      <c r="A51" s="2">
        <v>4</v>
      </c>
      <c r="B51" s="14" t="s">
        <v>260</v>
      </c>
      <c r="C51" s="10"/>
      <c r="D51" s="212">
        <v>31</v>
      </c>
      <c r="E51" s="4">
        <v>9.5</v>
      </c>
      <c r="F51" s="212">
        <f t="shared" si="2"/>
        <v>294.5</v>
      </c>
      <c r="G51" s="12">
        <f t="shared" si="1"/>
        <v>111.91</v>
      </c>
      <c r="H51" s="237" t="s">
        <v>582</v>
      </c>
      <c r="I51" s="4"/>
    </row>
    <row r="52" spans="1:9" ht="21.75" customHeight="1">
      <c r="A52" s="2">
        <v>5</v>
      </c>
      <c r="B52" s="13" t="s">
        <v>259</v>
      </c>
      <c r="C52" s="10"/>
      <c r="D52" s="212">
        <v>44</v>
      </c>
      <c r="E52" s="4">
        <v>8.5</v>
      </c>
      <c r="F52" s="212">
        <f t="shared" si="2"/>
        <v>374</v>
      </c>
      <c r="G52" s="12">
        <f t="shared" si="1"/>
        <v>142.12</v>
      </c>
      <c r="H52" s="237" t="s">
        <v>582</v>
      </c>
      <c r="I52" s="4"/>
    </row>
    <row r="53" spans="1:9" ht="21.75" customHeight="1">
      <c r="A53" s="2">
        <v>6</v>
      </c>
      <c r="B53" s="14" t="s">
        <v>258</v>
      </c>
      <c r="C53" s="10"/>
      <c r="D53" s="212">
        <v>37</v>
      </c>
      <c r="E53" s="4">
        <v>8.5</v>
      </c>
      <c r="F53" s="212">
        <f t="shared" si="2"/>
        <v>314.5</v>
      </c>
      <c r="G53" s="12">
        <f t="shared" si="1"/>
        <v>119.51</v>
      </c>
      <c r="H53" s="237" t="s">
        <v>582</v>
      </c>
      <c r="I53" s="4"/>
    </row>
    <row r="54" spans="1:9" ht="21.75" customHeight="1">
      <c r="A54" s="2">
        <v>7</v>
      </c>
      <c r="B54" s="13" t="s">
        <v>261</v>
      </c>
      <c r="C54" s="10"/>
      <c r="D54" s="212">
        <v>30</v>
      </c>
      <c r="E54" s="4">
        <v>8.5</v>
      </c>
      <c r="F54" s="212">
        <f t="shared" si="2"/>
        <v>255</v>
      </c>
      <c r="G54" s="12">
        <f t="shared" si="1"/>
        <v>96.9</v>
      </c>
      <c r="H54" s="237" t="s">
        <v>582</v>
      </c>
      <c r="I54" s="4"/>
    </row>
    <row r="55" spans="1:9" ht="21.75" customHeight="1">
      <c r="A55" s="2">
        <v>8</v>
      </c>
      <c r="B55" s="13" t="s">
        <v>257</v>
      </c>
      <c r="C55" s="10"/>
      <c r="D55" s="212">
        <v>37</v>
      </c>
      <c r="E55" s="4">
        <v>8.5</v>
      </c>
      <c r="F55" s="212">
        <f t="shared" si="2"/>
        <v>314.5</v>
      </c>
      <c r="G55" s="12">
        <f t="shared" si="1"/>
        <v>119.51</v>
      </c>
      <c r="H55" s="237" t="s">
        <v>582</v>
      </c>
      <c r="I55" s="4"/>
    </row>
    <row r="56" spans="1:9" ht="21.75" customHeight="1">
      <c r="A56" s="2">
        <v>9</v>
      </c>
      <c r="B56" s="13" t="s">
        <v>262</v>
      </c>
      <c r="C56" s="10"/>
      <c r="D56" s="212">
        <v>18</v>
      </c>
      <c r="E56" s="4">
        <v>8.5</v>
      </c>
      <c r="F56" s="212">
        <f t="shared" si="2"/>
        <v>153</v>
      </c>
      <c r="G56" s="12">
        <f t="shared" si="1"/>
        <v>58.14</v>
      </c>
      <c r="H56" s="237" t="s">
        <v>582</v>
      </c>
      <c r="I56" s="4"/>
    </row>
    <row r="57" spans="1:9" s="93" customFormat="1" ht="21.75" customHeight="1">
      <c r="A57" s="88">
        <v>10</v>
      </c>
      <c r="B57" s="99" t="s">
        <v>268</v>
      </c>
      <c r="C57" s="287"/>
      <c r="D57" s="213">
        <v>19</v>
      </c>
      <c r="E57" s="91">
        <v>8.5</v>
      </c>
      <c r="F57" s="212">
        <f t="shared" si="2"/>
        <v>161.5</v>
      </c>
      <c r="G57" s="90">
        <f t="shared" si="1"/>
        <v>61.37</v>
      </c>
      <c r="H57" s="237" t="s">
        <v>582</v>
      </c>
      <c r="I57" s="91"/>
    </row>
    <row r="58" spans="1:9" ht="21.75" customHeight="1">
      <c r="A58" s="2">
        <v>11</v>
      </c>
      <c r="B58" s="13" t="s">
        <v>255</v>
      </c>
      <c r="C58" s="10"/>
      <c r="D58" s="212">
        <v>24</v>
      </c>
      <c r="E58" s="4">
        <v>8.5</v>
      </c>
      <c r="F58" s="212">
        <f t="shared" si="2"/>
        <v>204</v>
      </c>
      <c r="G58" s="12">
        <f t="shared" si="1"/>
        <v>77.52</v>
      </c>
      <c r="H58" s="237" t="s">
        <v>582</v>
      </c>
      <c r="I58" s="4"/>
    </row>
    <row r="59" spans="1:9" ht="21.75" customHeight="1">
      <c r="A59" s="2">
        <v>12</v>
      </c>
      <c r="B59" s="13" t="s">
        <v>256</v>
      </c>
      <c r="C59" s="10"/>
      <c r="D59" s="212">
        <v>47</v>
      </c>
      <c r="E59" s="4">
        <v>9.5</v>
      </c>
      <c r="F59" s="212">
        <f t="shared" si="2"/>
        <v>446.5</v>
      </c>
      <c r="G59" s="12">
        <f t="shared" si="1"/>
        <v>169.67000000000002</v>
      </c>
      <c r="H59" s="237" t="s">
        <v>582</v>
      </c>
      <c r="I59" s="4"/>
    </row>
    <row r="60" spans="1:9" ht="21.75" customHeight="1">
      <c r="A60" s="2">
        <v>13</v>
      </c>
      <c r="B60" s="13" t="s">
        <v>263</v>
      </c>
      <c r="C60" s="10"/>
      <c r="D60" s="212">
        <v>21</v>
      </c>
      <c r="E60" s="4">
        <v>8.5</v>
      </c>
      <c r="F60" s="212">
        <f t="shared" si="2"/>
        <v>178.5</v>
      </c>
      <c r="G60" s="12">
        <f t="shared" si="1"/>
        <v>67.83</v>
      </c>
      <c r="H60" s="237" t="s">
        <v>582</v>
      </c>
      <c r="I60" s="4"/>
    </row>
    <row r="61" spans="1:9" ht="21.75" customHeight="1">
      <c r="A61" s="2">
        <v>14</v>
      </c>
      <c r="B61" s="13" t="s">
        <v>264</v>
      </c>
      <c r="C61" s="10"/>
      <c r="D61" s="212">
        <v>25</v>
      </c>
      <c r="E61" s="4">
        <v>9.75</v>
      </c>
      <c r="F61" s="212">
        <f t="shared" si="2"/>
        <v>243.75</v>
      </c>
      <c r="G61" s="12">
        <f t="shared" si="1"/>
        <v>92.625</v>
      </c>
      <c r="H61" s="237" t="s">
        <v>582</v>
      </c>
      <c r="I61" s="4"/>
    </row>
    <row r="62" spans="1:9" ht="21.75" customHeight="1">
      <c r="A62" s="2">
        <v>15</v>
      </c>
      <c r="B62" s="13" t="s">
        <v>254</v>
      </c>
      <c r="C62" s="10"/>
      <c r="D62" s="212">
        <v>85</v>
      </c>
      <c r="E62" s="4">
        <v>8.5</v>
      </c>
      <c r="F62" s="212">
        <f t="shared" si="2"/>
        <v>722.5</v>
      </c>
      <c r="G62" s="12">
        <f t="shared" si="1"/>
        <v>274.55</v>
      </c>
      <c r="H62" s="237" t="s">
        <v>582</v>
      </c>
      <c r="I62" s="4"/>
    </row>
    <row r="63" spans="1:9" ht="21.75" customHeight="1">
      <c r="A63" s="2">
        <v>16</v>
      </c>
      <c r="B63" s="13" t="s">
        <v>265</v>
      </c>
      <c r="C63" s="10"/>
      <c r="D63" s="212">
        <v>15</v>
      </c>
      <c r="E63" s="4">
        <v>8.5</v>
      </c>
      <c r="F63" s="212">
        <f t="shared" si="2"/>
        <v>127.5</v>
      </c>
      <c r="G63" s="12">
        <f t="shared" si="1"/>
        <v>48.45</v>
      </c>
      <c r="H63" s="237" t="s">
        <v>582</v>
      </c>
      <c r="I63" s="4"/>
    </row>
    <row r="64" spans="1:9" ht="21.75" customHeight="1">
      <c r="A64" s="2">
        <v>17</v>
      </c>
      <c r="B64" s="13" t="s">
        <v>252</v>
      </c>
      <c r="C64" s="10"/>
      <c r="D64" s="212">
        <v>18</v>
      </c>
      <c r="E64" s="4">
        <v>8.5</v>
      </c>
      <c r="F64" s="212">
        <f t="shared" si="2"/>
        <v>153</v>
      </c>
      <c r="G64" s="12">
        <f t="shared" si="1"/>
        <v>58.14</v>
      </c>
      <c r="H64" s="237" t="s">
        <v>582</v>
      </c>
      <c r="I64" s="4"/>
    </row>
    <row r="65" spans="1:9" ht="21.75" customHeight="1">
      <c r="A65" s="2">
        <v>18</v>
      </c>
      <c r="B65" s="13" t="s">
        <v>253</v>
      </c>
      <c r="C65" s="10"/>
      <c r="D65" s="212">
        <v>105</v>
      </c>
      <c r="E65" s="4">
        <v>8.5</v>
      </c>
      <c r="F65" s="212">
        <f t="shared" si="2"/>
        <v>892.5</v>
      </c>
      <c r="G65" s="12">
        <f t="shared" si="1"/>
        <v>339.15</v>
      </c>
      <c r="H65" s="237" t="s">
        <v>582</v>
      </c>
      <c r="I65" s="4"/>
    </row>
    <row r="66" spans="1:9" ht="21.75" customHeight="1">
      <c r="A66" s="2">
        <v>19</v>
      </c>
      <c r="B66" s="288" t="s">
        <v>250</v>
      </c>
      <c r="C66" s="10"/>
      <c r="D66" s="212">
        <v>24</v>
      </c>
      <c r="E66" s="4">
        <v>7.5</v>
      </c>
      <c r="F66" s="212">
        <f t="shared" si="2"/>
        <v>180</v>
      </c>
      <c r="G66" s="12">
        <f t="shared" si="1"/>
        <v>68.4</v>
      </c>
      <c r="H66" s="237" t="s">
        <v>583</v>
      </c>
      <c r="I66" s="4"/>
    </row>
    <row r="67" spans="1:9" ht="21.75" customHeight="1">
      <c r="A67" s="2">
        <v>20</v>
      </c>
      <c r="B67" s="288" t="s">
        <v>248</v>
      </c>
      <c r="C67" s="10"/>
      <c r="D67" s="212">
        <v>28</v>
      </c>
      <c r="E67" s="4">
        <v>7.5</v>
      </c>
      <c r="F67" s="212">
        <f t="shared" si="2"/>
        <v>210</v>
      </c>
      <c r="G67" s="12">
        <f t="shared" si="1"/>
        <v>79.8</v>
      </c>
      <c r="H67" s="237" t="s">
        <v>583</v>
      </c>
      <c r="I67" s="4"/>
    </row>
    <row r="68" spans="1:9" ht="21.75" customHeight="1">
      <c r="A68" s="2">
        <v>21</v>
      </c>
      <c r="B68" s="288" t="s">
        <v>246</v>
      </c>
      <c r="C68" s="10"/>
      <c r="D68" s="212">
        <v>21</v>
      </c>
      <c r="E68" s="4">
        <v>7.5</v>
      </c>
      <c r="F68" s="212">
        <f t="shared" si="2"/>
        <v>157.5</v>
      </c>
      <c r="G68" s="12">
        <f t="shared" si="1"/>
        <v>59.85</v>
      </c>
      <c r="H68" s="237" t="s">
        <v>583</v>
      </c>
      <c r="I68" s="4"/>
    </row>
    <row r="69" spans="1:9" ht="21.75" customHeight="1">
      <c r="A69" s="2">
        <v>22</v>
      </c>
      <c r="B69" s="288" t="s">
        <v>245</v>
      </c>
      <c r="C69" s="10"/>
      <c r="D69" s="212">
        <v>15</v>
      </c>
      <c r="E69" s="4">
        <v>7</v>
      </c>
      <c r="F69" s="212">
        <f t="shared" si="2"/>
        <v>105</v>
      </c>
      <c r="G69" s="12">
        <f t="shared" si="1"/>
        <v>39.9</v>
      </c>
      <c r="H69" s="237" t="s">
        <v>583</v>
      </c>
      <c r="I69" s="4"/>
    </row>
    <row r="70" spans="1:9" ht="21.75" customHeight="1">
      <c r="A70" s="2">
        <v>23</v>
      </c>
      <c r="B70" s="15" t="s">
        <v>247</v>
      </c>
      <c r="C70" s="10"/>
      <c r="D70" s="212">
        <v>21</v>
      </c>
      <c r="E70" s="4">
        <v>7.5</v>
      </c>
      <c r="F70" s="212">
        <f t="shared" si="2"/>
        <v>157.5</v>
      </c>
      <c r="G70" s="12">
        <f t="shared" si="1"/>
        <v>59.85</v>
      </c>
      <c r="H70" s="237" t="s">
        <v>583</v>
      </c>
      <c r="I70" s="4"/>
    </row>
    <row r="71" spans="1:9" ht="21.75" customHeight="1">
      <c r="A71" s="2">
        <v>24</v>
      </c>
      <c r="B71" s="15" t="s">
        <v>267</v>
      </c>
      <c r="C71" s="10"/>
      <c r="D71" s="212">
        <v>18</v>
      </c>
      <c r="E71" s="4">
        <v>8.5</v>
      </c>
      <c r="F71" s="212">
        <f t="shared" si="2"/>
        <v>153</v>
      </c>
      <c r="G71" s="12">
        <f t="shared" si="1"/>
        <v>58.14</v>
      </c>
      <c r="H71" s="237" t="s">
        <v>583</v>
      </c>
      <c r="I71" s="4"/>
    </row>
    <row r="72" spans="1:9" ht="22.5" customHeight="1">
      <c r="A72" s="322" t="s">
        <v>438</v>
      </c>
      <c r="B72" s="322"/>
      <c r="C72" s="4"/>
      <c r="D72" s="4"/>
      <c r="E72" s="4"/>
      <c r="F72" s="4"/>
      <c r="G72" s="12"/>
      <c r="H72" s="12"/>
      <c r="I72" s="4"/>
    </row>
    <row r="73" spans="1:9" ht="22.5" customHeight="1">
      <c r="A73" s="2"/>
      <c r="B73" s="10"/>
      <c r="C73" s="4"/>
      <c r="D73" s="4"/>
      <c r="E73" s="4"/>
      <c r="F73" s="4"/>
      <c r="G73" s="12"/>
      <c r="H73" s="12"/>
      <c r="I73" s="4"/>
    </row>
    <row r="74" spans="1:9" ht="52.5" customHeight="1">
      <c r="A74" s="320" t="s">
        <v>628</v>
      </c>
      <c r="B74" s="320"/>
      <c r="C74" s="320"/>
      <c r="D74" s="320"/>
      <c r="E74" s="320"/>
      <c r="F74" s="320"/>
      <c r="G74" s="320"/>
      <c r="H74" s="320"/>
      <c r="I74" s="320"/>
    </row>
  </sheetData>
  <sheetProtection/>
  <mergeCells count="16">
    <mergeCell ref="A74:I74"/>
    <mergeCell ref="A1:I1"/>
    <mergeCell ref="A5:B5"/>
    <mergeCell ref="A41:B41"/>
    <mergeCell ref="A43:B43"/>
    <mergeCell ref="A45:B45"/>
    <mergeCell ref="A47:B47"/>
    <mergeCell ref="A72:B72"/>
    <mergeCell ref="A4:B4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5433070866141736" right="0.35433070866141736" top="0.3937007874015748" bottom="0.3937007874015748" header="0.5118110236220472" footer="0.31496062992125984"/>
  <pageSetup horizontalDpi="600" verticalDpi="600" orientation="portrait" paperSize="9" scale="90" r:id="rId1"/>
  <headerFooter alignWithMargins="0">
    <oddFooter>&amp;C第 &amp;P 页，共 &amp;N 页</oddFooter>
  </headerFooter>
  <rowBreaks count="2" manualBreakCount="2">
    <brk id="27" max="8" man="1"/>
    <brk id="5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SheetLayoutView="100" workbookViewId="0" topLeftCell="A136">
      <selection activeCell="J136" sqref="J1:N16384"/>
    </sheetView>
  </sheetViews>
  <sheetFormatPr defaultColWidth="9.00390625" defaultRowHeight="14.25"/>
  <cols>
    <col min="1" max="1" width="4.75390625" style="0" bestFit="1" customWidth="1"/>
    <col min="2" max="2" width="20.25390625" style="0" customWidth="1"/>
    <col min="3" max="3" width="8.00390625" style="0" bestFit="1" customWidth="1"/>
    <col min="4" max="5" width="6.375" style="0" bestFit="1" customWidth="1"/>
    <col min="6" max="6" width="8.00390625" style="0" bestFit="1" customWidth="1"/>
    <col min="7" max="7" width="9.25390625" style="0" customWidth="1"/>
    <col min="8" max="8" width="14.875" style="0" bestFit="1" customWidth="1"/>
    <col min="9" max="9" width="9.875" style="0" customWidth="1"/>
  </cols>
  <sheetData>
    <row r="1" spans="1:9" ht="60" customHeight="1">
      <c r="A1" s="317" t="s">
        <v>471</v>
      </c>
      <c r="B1" s="317"/>
      <c r="C1" s="317"/>
      <c r="D1" s="317"/>
      <c r="E1" s="317"/>
      <c r="F1" s="317"/>
      <c r="G1" s="317"/>
      <c r="H1" s="317"/>
      <c r="I1" s="317"/>
    </row>
    <row r="2" spans="1:9" ht="26.25" customHeight="1">
      <c r="A2" s="318" t="s">
        <v>515</v>
      </c>
      <c r="B2" s="318" t="s">
        <v>516</v>
      </c>
      <c r="C2" s="319" t="s">
        <v>517</v>
      </c>
      <c r="D2" s="318" t="s">
        <v>518</v>
      </c>
      <c r="E2" s="318"/>
      <c r="F2" s="318"/>
      <c r="G2" s="318" t="s">
        <v>524</v>
      </c>
      <c r="H2" s="319" t="s">
        <v>545</v>
      </c>
      <c r="I2" s="318" t="s">
        <v>519</v>
      </c>
    </row>
    <row r="3" spans="1:9" s="6" customFormat="1" ht="27" customHeight="1">
      <c r="A3" s="318"/>
      <c r="B3" s="318"/>
      <c r="C3" s="319"/>
      <c r="D3" s="5" t="s">
        <v>521</v>
      </c>
      <c r="E3" s="5" t="s">
        <v>522</v>
      </c>
      <c r="F3" s="5" t="s">
        <v>523</v>
      </c>
      <c r="G3" s="318"/>
      <c r="H3" s="319"/>
      <c r="I3" s="318"/>
    </row>
    <row r="4" spans="1:9" s="6" customFormat="1" ht="22.5" customHeight="1">
      <c r="A4" s="326" t="s">
        <v>19</v>
      </c>
      <c r="B4" s="332"/>
      <c r="C4" s="97"/>
      <c r="D4" s="97"/>
      <c r="E4" s="97"/>
      <c r="F4" s="97"/>
      <c r="G4" s="121">
        <f>SUM(G139,G141,G143,G145,G147,G5)</f>
        <v>9139.4</v>
      </c>
      <c r="H4" s="121"/>
      <c r="I4" s="3"/>
    </row>
    <row r="5" spans="1:9" s="77" customFormat="1" ht="22.5" customHeight="1">
      <c r="A5" s="322" t="s">
        <v>442</v>
      </c>
      <c r="B5" s="322"/>
      <c r="C5" s="7">
        <f>SUM(C6:C138)</f>
        <v>207.29999999999995</v>
      </c>
      <c r="D5" s="97"/>
      <c r="E5" s="97"/>
      <c r="F5" s="97"/>
      <c r="G5" s="121">
        <f>SUM(G6:G138)</f>
        <v>8292</v>
      </c>
      <c r="H5" s="121"/>
      <c r="I5" s="64"/>
    </row>
    <row r="6" spans="1:9" ht="22.5" customHeight="1">
      <c r="A6" s="2">
        <v>1</v>
      </c>
      <c r="B6" s="174" t="s">
        <v>20</v>
      </c>
      <c r="C6" s="4">
        <v>3.1</v>
      </c>
      <c r="D6" s="11"/>
      <c r="E6" s="11"/>
      <c r="F6" s="11"/>
      <c r="G6" s="12">
        <f>C6*40</f>
        <v>124</v>
      </c>
      <c r="H6" s="12" t="s">
        <v>584</v>
      </c>
      <c r="I6" s="4"/>
    </row>
    <row r="7" spans="1:9" ht="22.5" customHeight="1">
      <c r="A7" s="2">
        <v>2</v>
      </c>
      <c r="B7" s="174" t="s">
        <v>21</v>
      </c>
      <c r="C7" s="4">
        <v>2</v>
      </c>
      <c r="D7" s="11"/>
      <c r="E7" s="11"/>
      <c r="F7" s="11"/>
      <c r="G7" s="12">
        <f>C7*40</f>
        <v>80</v>
      </c>
      <c r="H7" s="12" t="s">
        <v>584</v>
      </c>
      <c r="I7" s="4"/>
    </row>
    <row r="8" spans="1:9" ht="22.5" customHeight="1">
      <c r="A8" s="2">
        <v>3</v>
      </c>
      <c r="B8" s="174" t="s">
        <v>22</v>
      </c>
      <c r="C8" s="4">
        <v>1.8</v>
      </c>
      <c r="D8" s="11"/>
      <c r="E8" s="11"/>
      <c r="F8" s="11"/>
      <c r="G8" s="12">
        <f>C8*40</f>
        <v>72</v>
      </c>
      <c r="H8" s="12" t="s">
        <v>584</v>
      </c>
      <c r="I8" s="4"/>
    </row>
    <row r="9" spans="1:9" ht="22.5" customHeight="1">
      <c r="A9" s="2">
        <v>4</v>
      </c>
      <c r="B9" s="174" t="s">
        <v>23</v>
      </c>
      <c r="C9" s="4">
        <v>1.7</v>
      </c>
      <c r="D9" s="11"/>
      <c r="E9" s="11"/>
      <c r="F9" s="11"/>
      <c r="G9" s="12">
        <f aca="true" t="shared" si="0" ref="G9:G39">C9*40</f>
        <v>68</v>
      </c>
      <c r="H9" s="12" t="s">
        <v>584</v>
      </c>
      <c r="I9" s="4"/>
    </row>
    <row r="10" spans="1:9" ht="22.5" customHeight="1">
      <c r="A10" s="2">
        <v>5</v>
      </c>
      <c r="B10" s="174" t="s">
        <v>24</v>
      </c>
      <c r="C10" s="4">
        <v>1.3</v>
      </c>
      <c r="D10" s="11"/>
      <c r="E10" s="11"/>
      <c r="F10" s="11"/>
      <c r="G10" s="12">
        <f t="shared" si="0"/>
        <v>52</v>
      </c>
      <c r="H10" s="12" t="s">
        <v>584</v>
      </c>
      <c r="I10" s="4"/>
    </row>
    <row r="11" spans="1:9" ht="22.5" customHeight="1">
      <c r="A11" s="2">
        <v>6</v>
      </c>
      <c r="B11" s="174" t="s">
        <v>25</v>
      </c>
      <c r="C11" s="4">
        <v>0.8</v>
      </c>
      <c r="D11" s="11"/>
      <c r="E11" s="11"/>
      <c r="F11" s="11"/>
      <c r="G11" s="12">
        <f t="shared" si="0"/>
        <v>32</v>
      </c>
      <c r="H11" s="12" t="s">
        <v>584</v>
      </c>
      <c r="I11" s="4"/>
    </row>
    <row r="12" spans="1:9" ht="22.5" customHeight="1">
      <c r="A12" s="2">
        <v>7</v>
      </c>
      <c r="B12" s="174" t="s">
        <v>26</v>
      </c>
      <c r="C12" s="4">
        <v>1.3</v>
      </c>
      <c r="D12" s="11"/>
      <c r="E12" s="11"/>
      <c r="F12" s="11"/>
      <c r="G12" s="12">
        <f t="shared" si="0"/>
        <v>52</v>
      </c>
      <c r="H12" s="12" t="s">
        <v>584</v>
      </c>
      <c r="I12" s="4"/>
    </row>
    <row r="13" spans="1:9" ht="22.5" customHeight="1">
      <c r="A13" s="2">
        <v>8</v>
      </c>
      <c r="B13" s="174" t="s">
        <v>27</v>
      </c>
      <c r="C13" s="4">
        <v>3.4</v>
      </c>
      <c r="D13" s="11"/>
      <c r="E13" s="11"/>
      <c r="F13" s="11"/>
      <c r="G13" s="12">
        <f t="shared" si="0"/>
        <v>136</v>
      </c>
      <c r="H13" s="12" t="s">
        <v>584</v>
      </c>
      <c r="I13" s="4"/>
    </row>
    <row r="14" spans="1:9" ht="22.5" customHeight="1">
      <c r="A14" s="2">
        <v>9</v>
      </c>
      <c r="B14" s="174" t="s">
        <v>28</v>
      </c>
      <c r="C14" s="4">
        <v>1.1</v>
      </c>
      <c r="D14" s="11"/>
      <c r="E14" s="11"/>
      <c r="F14" s="11"/>
      <c r="G14" s="12">
        <f t="shared" si="0"/>
        <v>44</v>
      </c>
      <c r="H14" s="12" t="s">
        <v>584</v>
      </c>
      <c r="I14" s="4"/>
    </row>
    <row r="15" spans="1:9" ht="22.5" customHeight="1">
      <c r="A15" s="2">
        <v>10</v>
      </c>
      <c r="B15" s="174" t="s">
        <v>29</v>
      </c>
      <c r="C15" s="4">
        <v>0.7</v>
      </c>
      <c r="D15" s="11"/>
      <c r="E15" s="11"/>
      <c r="F15" s="11"/>
      <c r="G15" s="12">
        <f t="shared" si="0"/>
        <v>28</v>
      </c>
      <c r="H15" s="12" t="s">
        <v>584</v>
      </c>
      <c r="I15" s="4"/>
    </row>
    <row r="16" spans="1:9" ht="22.5" customHeight="1">
      <c r="A16" s="2">
        <v>11</v>
      </c>
      <c r="B16" s="174" t="s">
        <v>30</v>
      </c>
      <c r="C16" s="4">
        <v>3</v>
      </c>
      <c r="D16" s="11"/>
      <c r="E16" s="11"/>
      <c r="F16" s="11"/>
      <c r="G16" s="12">
        <f t="shared" si="0"/>
        <v>120</v>
      </c>
      <c r="H16" s="12" t="s">
        <v>584</v>
      </c>
      <c r="I16" s="4"/>
    </row>
    <row r="17" spans="1:9" ht="22.5" customHeight="1">
      <c r="A17" s="2">
        <v>12</v>
      </c>
      <c r="B17" s="174" t="s">
        <v>31</v>
      </c>
      <c r="C17" s="4">
        <v>0.4</v>
      </c>
      <c r="D17" s="11"/>
      <c r="E17" s="11"/>
      <c r="F17" s="11"/>
      <c r="G17" s="12">
        <f t="shared" si="0"/>
        <v>16</v>
      </c>
      <c r="H17" s="12" t="s">
        <v>584</v>
      </c>
      <c r="I17" s="4"/>
    </row>
    <row r="18" spans="1:9" ht="22.5" customHeight="1">
      <c r="A18" s="2">
        <v>13</v>
      </c>
      <c r="B18" s="174" t="s">
        <v>32</v>
      </c>
      <c r="C18" s="4">
        <v>2.3</v>
      </c>
      <c r="D18" s="11"/>
      <c r="E18" s="11"/>
      <c r="F18" s="11"/>
      <c r="G18" s="12">
        <f t="shared" si="0"/>
        <v>92</v>
      </c>
      <c r="H18" s="12" t="s">
        <v>584</v>
      </c>
      <c r="I18" s="4"/>
    </row>
    <row r="19" spans="1:9" ht="22.5" customHeight="1">
      <c r="A19" s="2">
        <v>14</v>
      </c>
      <c r="B19" s="174" t="s">
        <v>33</v>
      </c>
      <c r="C19" s="4">
        <v>1.7</v>
      </c>
      <c r="D19" s="11"/>
      <c r="E19" s="11"/>
      <c r="F19" s="11"/>
      <c r="G19" s="12">
        <f t="shared" si="0"/>
        <v>68</v>
      </c>
      <c r="H19" s="12" t="s">
        <v>584</v>
      </c>
      <c r="I19" s="4"/>
    </row>
    <row r="20" spans="1:9" ht="22.5" customHeight="1">
      <c r="A20" s="2">
        <v>15</v>
      </c>
      <c r="B20" s="174" t="s">
        <v>34</v>
      </c>
      <c r="C20" s="4">
        <v>1.5</v>
      </c>
      <c r="D20" s="11"/>
      <c r="E20" s="11"/>
      <c r="F20" s="11"/>
      <c r="G20" s="12">
        <f t="shared" si="0"/>
        <v>60</v>
      </c>
      <c r="H20" s="12" t="s">
        <v>584</v>
      </c>
      <c r="I20" s="4"/>
    </row>
    <row r="21" spans="1:9" ht="22.5" customHeight="1">
      <c r="A21" s="2">
        <v>16</v>
      </c>
      <c r="B21" s="174" t="s">
        <v>35</v>
      </c>
      <c r="C21" s="4">
        <v>2</v>
      </c>
      <c r="D21" s="11"/>
      <c r="E21" s="11"/>
      <c r="F21" s="11"/>
      <c r="G21" s="12">
        <f t="shared" si="0"/>
        <v>80</v>
      </c>
      <c r="H21" s="12" t="s">
        <v>584</v>
      </c>
      <c r="I21" s="4"/>
    </row>
    <row r="22" spans="1:9" ht="22.5" customHeight="1">
      <c r="A22" s="2">
        <v>17</v>
      </c>
      <c r="B22" s="175" t="s">
        <v>36</v>
      </c>
      <c r="C22" s="4">
        <v>1.8</v>
      </c>
      <c r="D22" s="11"/>
      <c r="E22" s="11"/>
      <c r="F22" s="11"/>
      <c r="G22" s="12">
        <f t="shared" si="0"/>
        <v>72</v>
      </c>
      <c r="H22" s="12" t="s">
        <v>584</v>
      </c>
      <c r="I22" s="4"/>
    </row>
    <row r="23" spans="1:9" ht="22.5" customHeight="1">
      <c r="A23" s="2">
        <v>18</v>
      </c>
      <c r="B23" s="176" t="s">
        <v>37</v>
      </c>
      <c r="C23" s="4">
        <v>2.2</v>
      </c>
      <c r="D23" s="11"/>
      <c r="E23" s="11"/>
      <c r="F23" s="11"/>
      <c r="G23" s="12">
        <f t="shared" si="0"/>
        <v>88</v>
      </c>
      <c r="H23" s="12" t="s">
        <v>584</v>
      </c>
      <c r="I23" s="4"/>
    </row>
    <row r="24" spans="1:9" ht="22.5" customHeight="1">
      <c r="A24" s="2">
        <v>19</v>
      </c>
      <c r="B24" s="174" t="s">
        <v>38</v>
      </c>
      <c r="C24" s="4">
        <v>1.5</v>
      </c>
      <c r="D24" s="11"/>
      <c r="E24" s="11"/>
      <c r="F24" s="11"/>
      <c r="G24" s="12">
        <f t="shared" si="0"/>
        <v>60</v>
      </c>
      <c r="H24" s="12" t="s">
        <v>584</v>
      </c>
      <c r="I24" s="4"/>
    </row>
    <row r="25" spans="1:9" ht="22.5" customHeight="1">
      <c r="A25" s="2">
        <v>20</v>
      </c>
      <c r="B25" s="174" t="s">
        <v>39</v>
      </c>
      <c r="C25" s="4">
        <v>1</v>
      </c>
      <c r="D25" s="11"/>
      <c r="E25" s="11"/>
      <c r="F25" s="11"/>
      <c r="G25" s="12">
        <f t="shared" si="0"/>
        <v>40</v>
      </c>
      <c r="H25" s="12" t="s">
        <v>584</v>
      </c>
      <c r="I25" s="4"/>
    </row>
    <row r="26" spans="1:9" ht="22.5" customHeight="1">
      <c r="A26" s="2">
        <v>21</v>
      </c>
      <c r="B26" s="174" t="s">
        <v>40</v>
      </c>
      <c r="C26" s="4">
        <v>1.5</v>
      </c>
      <c r="D26" s="11"/>
      <c r="E26" s="11"/>
      <c r="F26" s="11"/>
      <c r="G26" s="12">
        <f t="shared" si="0"/>
        <v>60</v>
      </c>
      <c r="H26" s="12" t="s">
        <v>584</v>
      </c>
      <c r="I26" s="4"/>
    </row>
    <row r="27" spans="1:9" ht="22.5" customHeight="1">
      <c r="A27" s="2">
        <v>22</v>
      </c>
      <c r="B27" s="174" t="s">
        <v>41</v>
      </c>
      <c r="C27" s="4">
        <v>1.7</v>
      </c>
      <c r="D27" s="11"/>
      <c r="E27" s="11"/>
      <c r="F27" s="11"/>
      <c r="G27" s="12">
        <f t="shared" si="0"/>
        <v>68</v>
      </c>
      <c r="H27" s="12" t="s">
        <v>584</v>
      </c>
      <c r="I27" s="4"/>
    </row>
    <row r="28" spans="1:9" ht="22.5" customHeight="1">
      <c r="A28" s="2">
        <v>23</v>
      </c>
      <c r="B28" s="174" t="s">
        <v>42</v>
      </c>
      <c r="C28" s="4">
        <v>2.6</v>
      </c>
      <c r="D28" s="11"/>
      <c r="E28" s="11"/>
      <c r="F28" s="11"/>
      <c r="G28" s="12">
        <f t="shared" si="0"/>
        <v>104</v>
      </c>
      <c r="H28" s="12" t="s">
        <v>584</v>
      </c>
      <c r="I28" s="4"/>
    </row>
    <row r="29" spans="1:9" ht="22.5" customHeight="1">
      <c r="A29" s="2">
        <v>24</v>
      </c>
      <c r="B29" s="174" t="s">
        <v>43</v>
      </c>
      <c r="C29" s="4">
        <v>0.7</v>
      </c>
      <c r="D29" s="11"/>
      <c r="E29" s="11"/>
      <c r="F29" s="11"/>
      <c r="G29" s="12">
        <f t="shared" si="0"/>
        <v>28</v>
      </c>
      <c r="H29" s="12" t="s">
        <v>584</v>
      </c>
      <c r="I29" s="4"/>
    </row>
    <row r="30" spans="1:9" ht="22.5" customHeight="1">
      <c r="A30" s="2">
        <v>25</v>
      </c>
      <c r="B30" s="174" t="s">
        <v>44</v>
      </c>
      <c r="C30" s="4">
        <v>2</v>
      </c>
      <c r="D30" s="11"/>
      <c r="E30" s="11"/>
      <c r="F30" s="11"/>
      <c r="G30" s="12">
        <f t="shared" si="0"/>
        <v>80</v>
      </c>
      <c r="H30" s="12" t="s">
        <v>584</v>
      </c>
      <c r="I30" s="4"/>
    </row>
    <row r="31" spans="1:9" ht="22.5" customHeight="1">
      <c r="A31" s="2">
        <v>26</v>
      </c>
      <c r="B31" s="174" t="s">
        <v>45</v>
      </c>
      <c r="C31" s="4">
        <v>1.6</v>
      </c>
      <c r="D31" s="11"/>
      <c r="E31" s="11"/>
      <c r="F31" s="11"/>
      <c r="G31" s="12">
        <f t="shared" si="0"/>
        <v>64</v>
      </c>
      <c r="H31" s="12" t="s">
        <v>584</v>
      </c>
      <c r="I31" s="4"/>
    </row>
    <row r="32" spans="1:9" ht="22.5" customHeight="1">
      <c r="A32" s="2">
        <v>27</v>
      </c>
      <c r="B32" s="174" t="s">
        <v>46</v>
      </c>
      <c r="C32" s="4">
        <v>3.8</v>
      </c>
      <c r="D32" s="11"/>
      <c r="E32" s="11"/>
      <c r="F32" s="11"/>
      <c r="G32" s="12">
        <f t="shared" si="0"/>
        <v>152</v>
      </c>
      <c r="H32" s="12" t="s">
        <v>584</v>
      </c>
      <c r="I32" s="4"/>
    </row>
    <row r="33" spans="1:9" ht="22.5" customHeight="1">
      <c r="A33" s="2">
        <v>28</v>
      </c>
      <c r="B33" s="174" t="s">
        <v>47</v>
      </c>
      <c r="C33" s="4">
        <v>0.6</v>
      </c>
      <c r="D33" s="11"/>
      <c r="E33" s="11"/>
      <c r="F33" s="11"/>
      <c r="G33" s="12">
        <f t="shared" si="0"/>
        <v>24</v>
      </c>
      <c r="H33" s="12" t="s">
        <v>584</v>
      </c>
      <c r="I33" s="4"/>
    </row>
    <row r="34" spans="1:9" ht="22.5" customHeight="1">
      <c r="A34" s="2">
        <v>29</v>
      </c>
      <c r="B34" s="174" t="s">
        <v>48</v>
      </c>
      <c r="C34" s="4">
        <v>2.3</v>
      </c>
      <c r="D34" s="11"/>
      <c r="E34" s="11"/>
      <c r="F34" s="11"/>
      <c r="G34" s="12">
        <f t="shared" si="0"/>
        <v>92</v>
      </c>
      <c r="H34" s="12" t="s">
        <v>584</v>
      </c>
      <c r="I34" s="4"/>
    </row>
    <row r="35" spans="1:9" ht="22.5" customHeight="1">
      <c r="A35" s="2">
        <v>30</v>
      </c>
      <c r="B35" s="73" t="s">
        <v>49</v>
      </c>
      <c r="C35" s="4">
        <v>2.2</v>
      </c>
      <c r="D35" s="11"/>
      <c r="E35" s="11"/>
      <c r="F35" s="11"/>
      <c r="G35" s="12">
        <f t="shared" si="0"/>
        <v>88</v>
      </c>
      <c r="H35" s="12" t="s">
        <v>584</v>
      </c>
      <c r="I35" s="4"/>
    </row>
    <row r="36" spans="1:9" ht="22.5" customHeight="1">
      <c r="A36" s="2">
        <v>31</v>
      </c>
      <c r="B36" s="177" t="s">
        <v>50</v>
      </c>
      <c r="C36" s="4">
        <v>1.5</v>
      </c>
      <c r="D36" s="11"/>
      <c r="E36" s="11"/>
      <c r="F36" s="11"/>
      <c r="G36" s="12">
        <f t="shared" si="0"/>
        <v>60</v>
      </c>
      <c r="H36" s="12" t="s">
        <v>584</v>
      </c>
      <c r="I36" s="4"/>
    </row>
    <row r="37" spans="1:9" ht="22.5" customHeight="1">
      <c r="A37" s="2">
        <v>32</v>
      </c>
      <c r="B37" s="177" t="s">
        <v>51</v>
      </c>
      <c r="C37" s="4">
        <v>1.9</v>
      </c>
      <c r="D37" s="11"/>
      <c r="E37" s="11"/>
      <c r="F37" s="11"/>
      <c r="G37" s="12">
        <f t="shared" si="0"/>
        <v>76</v>
      </c>
      <c r="H37" s="12" t="s">
        <v>584</v>
      </c>
      <c r="I37" s="4"/>
    </row>
    <row r="38" spans="1:9" ht="22.5" customHeight="1">
      <c r="A38" s="2">
        <v>33</v>
      </c>
      <c r="B38" s="177" t="s">
        <v>52</v>
      </c>
      <c r="C38" s="4">
        <v>0.7</v>
      </c>
      <c r="D38" s="11"/>
      <c r="E38" s="11"/>
      <c r="F38" s="11"/>
      <c r="G38" s="12">
        <f t="shared" si="0"/>
        <v>28</v>
      </c>
      <c r="H38" s="12" t="s">
        <v>584</v>
      </c>
      <c r="I38" s="4"/>
    </row>
    <row r="39" spans="1:9" ht="22.5" customHeight="1">
      <c r="A39" s="2">
        <v>34</v>
      </c>
      <c r="B39" s="177" t="s">
        <v>53</v>
      </c>
      <c r="C39" s="4">
        <v>3.6</v>
      </c>
      <c r="D39" s="11"/>
      <c r="E39" s="11"/>
      <c r="F39" s="11"/>
      <c r="G39" s="12">
        <f t="shared" si="0"/>
        <v>144</v>
      </c>
      <c r="H39" s="12" t="s">
        <v>584</v>
      </c>
      <c r="I39" s="4"/>
    </row>
    <row r="40" spans="1:9" ht="22.5" customHeight="1">
      <c r="A40" s="2">
        <v>35</v>
      </c>
      <c r="B40" s="177" t="s">
        <v>54</v>
      </c>
      <c r="C40" s="4">
        <v>0.6</v>
      </c>
      <c r="D40" s="11"/>
      <c r="E40" s="11"/>
      <c r="F40" s="11"/>
      <c r="G40" s="12">
        <f aca="true" t="shared" si="1" ref="G40:G51">C40*40</f>
        <v>24</v>
      </c>
      <c r="H40" s="12" t="s">
        <v>584</v>
      </c>
      <c r="I40" s="4"/>
    </row>
    <row r="41" spans="1:9" ht="22.5" customHeight="1">
      <c r="A41" s="2">
        <v>36</v>
      </c>
      <c r="B41" s="177" t="s">
        <v>55</v>
      </c>
      <c r="C41" s="4">
        <v>0.6</v>
      </c>
      <c r="D41" s="11"/>
      <c r="E41" s="11"/>
      <c r="F41" s="11"/>
      <c r="G41" s="12">
        <f t="shared" si="1"/>
        <v>24</v>
      </c>
      <c r="H41" s="12" t="s">
        <v>584</v>
      </c>
      <c r="I41" s="4"/>
    </row>
    <row r="42" spans="1:9" ht="22.5" customHeight="1">
      <c r="A42" s="2">
        <v>37</v>
      </c>
      <c r="B42" s="177" t="s">
        <v>56</v>
      </c>
      <c r="C42" s="4">
        <v>2.2</v>
      </c>
      <c r="D42" s="11"/>
      <c r="E42" s="11"/>
      <c r="F42" s="11"/>
      <c r="G42" s="12">
        <f t="shared" si="1"/>
        <v>88</v>
      </c>
      <c r="H42" s="12" t="s">
        <v>584</v>
      </c>
      <c r="I42" s="4"/>
    </row>
    <row r="43" spans="1:9" ht="22.5" customHeight="1">
      <c r="A43" s="2">
        <v>38</v>
      </c>
      <c r="B43" s="178" t="s">
        <v>57</v>
      </c>
      <c r="C43" s="4">
        <v>2.7</v>
      </c>
      <c r="D43" s="11"/>
      <c r="E43" s="11"/>
      <c r="F43" s="11"/>
      <c r="G43" s="12">
        <f t="shared" si="1"/>
        <v>108</v>
      </c>
      <c r="H43" s="12" t="s">
        <v>584</v>
      </c>
      <c r="I43" s="4"/>
    </row>
    <row r="44" spans="1:9" ht="22.5" customHeight="1">
      <c r="A44" s="2">
        <v>39</v>
      </c>
      <c r="B44" s="178" t="s">
        <v>58</v>
      </c>
      <c r="C44" s="4">
        <v>1.9</v>
      </c>
      <c r="D44" s="11"/>
      <c r="E44" s="11"/>
      <c r="F44" s="11"/>
      <c r="G44" s="12">
        <f t="shared" si="1"/>
        <v>76</v>
      </c>
      <c r="H44" s="12" t="s">
        <v>584</v>
      </c>
      <c r="I44" s="4"/>
    </row>
    <row r="45" spans="1:9" ht="22.5" customHeight="1">
      <c r="A45" s="2">
        <v>40</v>
      </c>
      <c r="B45" s="178" t="s">
        <v>59</v>
      </c>
      <c r="C45" s="4">
        <v>2.4</v>
      </c>
      <c r="D45" s="11"/>
      <c r="E45" s="11"/>
      <c r="F45" s="11"/>
      <c r="G45" s="12">
        <f t="shared" si="1"/>
        <v>96</v>
      </c>
      <c r="H45" s="12" t="s">
        <v>584</v>
      </c>
      <c r="I45" s="4"/>
    </row>
    <row r="46" spans="1:9" ht="22.5" customHeight="1">
      <c r="A46" s="2">
        <v>41</v>
      </c>
      <c r="B46" s="178" t="s">
        <v>60</v>
      </c>
      <c r="C46" s="4">
        <v>1.2</v>
      </c>
      <c r="D46" s="11"/>
      <c r="E46" s="11"/>
      <c r="F46" s="11"/>
      <c r="G46" s="12">
        <f t="shared" si="1"/>
        <v>48</v>
      </c>
      <c r="H46" s="12" t="s">
        <v>584</v>
      </c>
      <c r="I46" s="4"/>
    </row>
    <row r="47" spans="1:9" ht="22.5" customHeight="1">
      <c r="A47" s="2">
        <v>42</v>
      </c>
      <c r="B47" s="178" t="s">
        <v>61</v>
      </c>
      <c r="C47" s="4">
        <v>0.3</v>
      </c>
      <c r="D47" s="11"/>
      <c r="E47" s="11"/>
      <c r="F47" s="11"/>
      <c r="G47" s="12">
        <f t="shared" si="1"/>
        <v>12</v>
      </c>
      <c r="H47" s="12" t="s">
        <v>584</v>
      </c>
      <c r="I47" s="4"/>
    </row>
    <row r="48" spans="1:9" ht="22.5" customHeight="1">
      <c r="A48" s="2">
        <v>43</v>
      </c>
      <c r="B48" s="178" t="s">
        <v>62</v>
      </c>
      <c r="C48" s="4">
        <v>1.8</v>
      </c>
      <c r="D48" s="11"/>
      <c r="E48" s="11"/>
      <c r="F48" s="11"/>
      <c r="G48" s="12">
        <f t="shared" si="1"/>
        <v>72</v>
      </c>
      <c r="H48" s="12" t="s">
        <v>584</v>
      </c>
      <c r="I48" s="4"/>
    </row>
    <row r="49" spans="1:9" ht="22.5" customHeight="1">
      <c r="A49" s="2">
        <v>44</v>
      </c>
      <c r="B49" s="178" t="s">
        <v>63</v>
      </c>
      <c r="C49" s="4">
        <v>0.9</v>
      </c>
      <c r="D49" s="11"/>
      <c r="E49" s="11"/>
      <c r="F49" s="11"/>
      <c r="G49" s="12">
        <f t="shared" si="1"/>
        <v>36</v>
      </c>
      <c r="H49" s="12" t="s">
        <v>584</v>
      </c>
      <c r="I49" s="4"/>
    </row>
    <row r="50" spans="1:9" ht="22.5" customHeight="1">
      <c r="A50" s="2">
        <v>45</v>
      </c>
      <c r="B50" s="178" t="s">
        <v>64</v>
      </c>
      <c r="C50" s="4">
        <v>0.8</v>
      </c>
      <c r="D50" s="11"/>
      <c r="E50" s="11"/>
      <c r="F50" s="11"/>
      <c r="G50" s="12">
        <f t="shared" si="1"/>
        <v>32</v>
      </c>
      <c r="H50" s="12" t="s">
        <v>584</v>
      </c>
      <c r="I50" s="4"/>
    </row>
    <row r="51" spans="1:9" ht="22.5" customHeight="1">
      <c r="A51" s="2">
        <v>46</v>
      </c>
      <c r="B51" s="178" t="s">
        <v>65</v>
      </c>
      <c r="C51" s="4">
        <v>2.7</v>
      </c>
      <c r="D51" s="11"/>
      <c r="E51" s="11"/>
      <c r="F51" s="11"/>
      <c r="G51" s="12">
        <f t="shared" si="1"/>
        <v>108</v>
      </c>
      <c r="H51" s="12" t="s">
        <v>584</v>
      </c>
      <c r="I51" s="4"/>
    </row>
    <row r="52" spans="1:9" ht="22.5" customHeight="1">
      <c r="A52" s="2">
        <v>47</v>
      </c>
      <c r="B52" s="178" t="s">
        <v>66</v>
      </c>
      <c r="C52" s="4">
        <v>1</v>
      </c>
      <c r="D52" s="11"/>
      <c r="E52" s="11"/>
      <c r="F52" s="11"/>
      <c r="G52" s="12">
        <f aca="true" t="shared" si="2" ref="G52:G97">C52*40</f>
        <v>40</v>
      </c>
      <c r="H52" s="12" t="s">
        <v>584</v>
      </c>
      <c r="I52" s="4"/>
    </row>
    <row r="53" spans="1:9" ht="22.5" customHeight="1">
      <c r="A53" s="2">
        <v>48</v>
      </c>
      <c r="B53" s="178" t="s">
        <v>67</v>
      </c>
      <c r="C53" s="4">
        <v>1.2</v>
      </c>
      <c r="D53" s="11"/>
      <c r="E53" s="11"/>
      <c r="F53" s="11"/>
      <c r="G53" s="12">
        <f t="shared" si="2"/>
        <v>48</v>
      </c>
      <c r="H53" s="12" t="s">
        <v>584</v>
      </c>
      <c r="I53" s="4"/>
    </row>
    <row r="54" spans="1:9" ht="22.5" customHeight="1">
      <c r="A54" s="2">
        <v>49</v>
      </c>
      <c r="B54" s="178" t="s">
        <v>68</v>
      </c>
      <c r="C54" s="4">
        <v>1.2</v>
      </c>
      <c r="D54" s="11"/>
      <c r="E54" s="11"/>
      <c r="F54" s="11"/>
      <c r="G54" s="12">
        <f t="shared" si="2"/>
        <v>48</v>
      </c>
      <c r="H54" s="12" t="s">
        <v>584</v>
      </c>
      <c r="I54" s="4"/>
    </row>
    <row r="55" spans="1:9" ht="22.5" customHeight="1">
      <c r="A55" s="2">
        <v>50</v>
      </c>
      <c r="B55" s="178" t="s">
        <v>69</v>
      </c>
      <c r="C55" s="4">
        <v>2.9</v>
      </c>
      <c r="D55" s="11"/>
      <c r="E55" s="11"/>
      <c r="F55" s="11"/>
      <c r="G55" s="12">
        <f t="shared" si="2"/>
        <v>116</v>
      </c>
      <c r="H55" s="12" t="s">
        <v>584</v>
      </c>
      <c r="I55" s="4"/>
    </row>
    <row r="56" spans="1:9" ht="22.5" customHeight="1">
      <c r="A56" s="2">
        <v>51</v>
      </c>
      <c r="B56" s="178" t="s">
        <v>70</v>
      </c>
      <c r="C56" s="4">
        <v>0.9</v>
      </c>
      <c r="D56" s="11"/>
      <c r="E56" s="11"/>
      <c r="F56" s="11"/>
      <c r="G56" s="12">
        <f t="shared" si="2"/>
        <v>36</v>
      </c>
      <c r="H56" s="12" t="s">
        <v>584</v>
      </c>
      <c r="I56" s="4"/>
    </row>
    <row r="57" spans="1:9" ht="22.5" customHeight="1">
      <c r="A57" s="2">
        <v>52</v>
      </c>
      <c r="B57" s="178" t="s">
        <v>71</v>
      </c>
      <c r="C57" s="4">
        <v>2.5</v>
      </c>
      <c r="D57" s="11"/>
      <c r="E57" s="11"/>
      <c r="F57" s="11"/>
      <c r="G57" s="12">
        <f t="shared" si="2"/>
        <v>100</v>
      </c>
      <c r="H57" s="12" t="s">
        <v>584</v>
      </c>
      <c r="I57" s="4"/>
    </row>
    <row r="58" spans="1:9" ht="22.5" customHeight="1">
      <c r="A58" s="2">
        <v>53</v>
      </c>
      <c r="B58" s="179" t="s">
        <v>72</v>
      </c>
      <c r="C58" s="4">
        <v>0.5</v>
      </c>
      <c r="D58" s="11"/>
      <c r="E58" s="11"/>
      <c r="F58" s="11"/>
      <c r="G58" s="12">
        <f t="shared" si="2"/>
        <v>20</v>
      </c>
      <c r="H58" s="12" t="s">
        <v>584</v>
      </c>
      <c r="I58" s="4"/>
    </row>
    <row r="59" spans="1:9" ht="22.5" customHeight="1">
      <c r="A59" s="2">
        <v>54</v>
      </c>
      <c r="B59" s="73" t="s">
        <v>73</v>
      </c>
      <c r="C59" s="4">
        <v>2.6</v>
      </c>
      <c r="D59" s="11"/>
      <c r="E59" s="11"/>
      <c r="F59" s="11"/>
      <c r="G59" s="12">
        <f t="shared" si="2"/>
        <v>104</v>
      </c>
      <c r="H59" s="12" t="s">
        <v>584</v>
      </c>
      <c r="I59" s="4"/>
    </row>
    <row r="60" spans="1:9" ht="22.5" customHeight="1">
      <c r="A60" s="2">
        <v>55</v>
      </c>
      <c r="B60" s="73" t="s">
        <v>74</v>
      </c>
      <c r="C60" s="4">
        <v>0.7</v>
      </c>
      <c r="D60" s="11"/>
      <c r="E60" s="11"/>
      <c r="F60" s="11"/>
      <c r="G60" s="12">
        <f t="shared" si="2"/>
        <v>28</v>
      </c>
      <c r="H60" s="12" t="s">
        <v>584</v>
      </c>
      <c r="I60" s="4"/>
    </row>
    <row r="61" spans="1:9" ht="22.5" customHeight="1">
      <c r="A61" s="2">
        <v>56</v>
      </c>
      <c r="B61" s="73" t="s">
        <v>75</v>
      </c>
      <c r="C61" s="4">
        <v>0.6</v>
      </c>
      <c r="D61" s="11"/>
      <c r="E61" s="11"/>
      <c r="F61" s="11"/>
      <c r="G61" s="12">
        <f t="shared" si="2"/>
        <v>24</v>
      </c>
      <c r="H61" s="12" t="s">
        <v>584</v>
      </c>
      <c r="I61" s="4"/>
    </row>
    <row r="62" spans="1:9" ht="22.5" customHeight="1">
      <c r="A62" s="2">
        <v>57</v>
      </c>
      <c r="B62" s="73" t="s">
        <v>76</v>
      </c>
      <c r="C62" s="4">
        <v>0.7</v>
      </c>
      <c r="D62" s="11"/>
      <c r="E62" s="11"/>
      <c r="F62" s="11"/>
      <c r="G62" s="12">
        <f t="shared" si="2"/>
        <v>28</v>
      </c>
      <c r="H62" s="12" t="s">
        <v>584</v>
      </c>
      <c r="I62" s="4"/>
    </row>
    <row r="63" spans="1:9" ht="22.5" customHeight="1">
      <c r="A63" s="2">
        <v>58</v>
      </c>
      <c r="B63" s="73" t="s">
        <v>77</v>
      </c>
      <c r="C63" s="4">
        <v>0.7</v>
      </c>
      <c r="D63" s="11"/>
      <c r="E63" s="11"/>
      <c r="F63" s="11"/>
      <c r="G63" s="12">
        <f t="shared" si="2"/>
        <v>28</v>
      </c>
      <c r="H63" s="12" t="s">
        <v>584</v>
      </c>
      <c r="I63" s="4"/>
    </row>
    <row r="64" spans="1:9" ht="22.5" customHeight="1">
      <c r="A64" s="2">
        <v>59</v>
      </c>
      <c r="B64" s="73" t="s">
        <v>78</v>
      </c>
      <c r="C64" s="4">
        <v>2.1</v>
      </c>
      <c r="D64" s="11"/>
      <c r="E64" s="11"/>
      <c r="F64" s="11"/>
      <c r="G64" s="12">
        <f t="shared" si="2"/>
        <v>84</v>
      </c>
      <c r="H64" s="12" t="s">
        <v>584</v>
      </c>
      <c r="I64" s="4"/>
    </row>
    <row r="65" spans="1:9" ht="22.5" customHeight="1">
      <c r="A65" s="2">
        <v>60</v>
      </c>
      <c r="B65" s="73" t="s">
        <v>79</v>
      </c>
      <c r="C65" s="4">
        <v>2.1</v>
      </c>
      <c r="D65" s="11"/>
      <c r="E65" s="11"/>
      <c r="F65" s="11"/>
      <c r="G65" s="12">
        <f t="shared" si="2"/>
        <v>84</v>
      </c>
      <c r="H65" s="12" t="s">
        <v>584</v>
      </c>
      <c r="I65" s="4"/>
    </row>
    <row r="66" spans="1:9" ht="22.5" customHeight="1">
      <c r="A66" s="2">
        <v>61</v>
      </c>
      <c r="B66" s="73" t="s">
        <v>80</v>
      </c>
      <c r="C66" s="4">
        <v>1.4</v>
      </c>
      <c r="D66" s="11"/>
      <c r="E66" s="11"/>
      <c r="F66" s="11"/>
      <c r="G66" s="12">
        <f t="shared" si="2"/>
        <v>56</v>
      </c>
      <c r="H66" s="12" t="s">
        <v>584</v>
      </c>
      <c r="I66" s="4"/>
    </row>
    <row r="67" spans="1:9" ht="22.5" customHeight="1">
      <c r="A67" s="2">
        <v>62</v>
      </c>
      <c r="B67" s="73" t="s">
        <v>81</v>
      </c>
      <c r="C67" s="4">
        <v>1</v>
      </c>
      <c r="D67" s="11"/>
      <c r="E67" s="11"/>
      <c r="F67" s="11"/>
      <c r="G67" s="12">
        <f t="shared" si="2"/>
        <v>40</v>
      </c>
      <c r="H67" s="12" t="s">
        <v>584</v>
      </c>
      <c r="I67" s="4"/>
    </row>
    <row r="68" spans="1:9" ht="22.5" customHeight="1">
      <c r="A68" s="2">
        <v>63</v>
      </c>
      <c r="B68" s="174" t="s">
        <v>82</v>
      </c>
      <c r="C68" s="4">
        <v>1.4</v>
      </c>
      <c r="D68" s="11"/>
      <c r="E68" s="11"/>
      <c r="F68" s="11"/>
      <c r="G68" s="12">
        <f t="shared" si="2"/>
        <v>56</v>
      </c>
      <c r="H68" s="12" t="s">
        <v>584</v>
      </c>
      <c r="I68" s="4"/>
    </row>
    <row r="69" spans="1:9" ht="22.5" customHeight="1">
      <c r="A69" s="2">
        <v>64</v>
      </c>
      <c r="B69" s="175" t="s">
        <v>83</v>
      </c>
      <c r="C69" s="4">
        <v>2.4</v>
      </c>
      <c r="D69" s="11"/>
      <c r="E69" s="11"/>
      <c r="F69" s="11"/>
      <c r="G69" s="12">
        <f t="shared" si="2"/>
        <v>96</v>
      </c>
      <c r="H69" s="12" t="s">
        <v>584</v>
      </c>
      <c r="I69" s="4"/>
    </row>
    <row r="70" spans="1:9" ht="22.5" customHeight="1">
      <c r="A70" s="2">
        <v>65</v>
      </c>
      <c r="B70" s="174" t="s">
        <v>84</v>
      </c>
      <c r="C70" s="4">
        <v>0.2</v>
      </c>
      <c r="D70" s="11"/>
      <c r="E70" s="11"/>
      <c r="F70" s="11"/>
      <c r="G70" s="12">
        <f t="shared" si="2"/>
        <v>8</v>
      </c>
      <c r="H70" s="12" t="s">
        <v>584</v>
      </c>
      <c r="I70" s="4"/>
    </row>
    <row r="71" spans="1:9" ht="22.5" customHeight="1">
      <c r="A71" s="2">
        <v>66</v>
      </c>
      <c r="B71" s="174" t="s">
        <v>85</v>
      </c>
      <c r="C71" s="4">
        <v>1.8</v>
      </c>
      <c r="D71" s="11"/>
      <c r="E71" s="11"/>
      <c r="F71" s="11"/>
      <c r="G71" s="12">
        <f t="shared" si="2"/>
        <v>72</v>
      </c>
      <c r="H71" s="12" t="s">
        <v>584</v>
      </c>
      <c r="I71" s="4"/>
    </row>
    <row r="72" spans="1:9" ht="22.5" customHeight="1">
      <c r="A72" s="2">
        <v>67</v>
      </c>
      <c r="B72" s="174" t="s">
        <v>86</v>
      </c>
      <c r="C72" s="4">
        <v>3.2</v>
      </c>
      <c r="D72" s="11"/>
      <c r="E72" s="11"/>
      <c r="F72" s="11"/>
      <c r="G72" s="12">
        <f t="shared" si="2"/>
        <v>128</v>
      </c>
      <c r="H72" s="12" t="s">
        <v>584</v>
      </c>
      <c r="I72" s="4"/>
    </row>
    <row r="73" spans="1:9" ht="22.5" customHeight="1">
      <c r="A73" s="2">
        <v>68</v>
      </c>
      <c r="B73" s="174" t="s">
        <v>87</v>
      </c>
      <c r="C73" s="4">
        <v>1.9</v>
      </c>
      <c r="D73" s="11"/>
      <c r="E73" s="11"/>
      <c r="F73" s="11"/>
      <c r="G73" s="12">
        <f t="shared" si="2"/>
        <v>76</v>
      </c>
      <c r="H73" s="12" t="s">
        <v>584</v>
      </c>
      <c r="I73" s="4"/>
    </row>
    <row r="74" spans="1:9" ht="22.5" customHeight="1">
      <c r="A74" s="2">
        <v>69</v>
      </c>
      <c r="B74" s="174" t="s">
        <v>88</v>
      </c>
      <c r="C74" s="4">
        <v>0.2</v>
      </c>
      <c r="D74" s="11"/>
      <c r="E74" s="11"/>
      <c r="F74" s="11"/>
      <c r="G74" s="12">
        <f t="shared" si="2"/>
        <v>8</v>
      </c>
      <c r="H74" s="12" t="s">
        <v>584</v>
      </c>
      <c r="I74" s="4"/>
    </row>
    <row r="75" spans="1:9" ht="22.5" customHeight="1">
      <c r="A75" s="2">
        <v>70</v>
      </c>
      <c r="B75" s="174" t="s">
        <v>89</v>
      </c>
      <c r="C75" s="4">
        <v>0.6</v>
      </c>
      <c r="D75" s="11"/>
      <c r="E75" s="11"/>
      <c r="F75" s="11"/>
      <c r="G75" s="12">
        <f t="shared" si="2"/>
        <v>24</v>
      </c>
      <c r="H75" s="12" t="s">
        <v>584</v>
      </c>
      <c r="I75" s="4"/>
    </row>
    <row r="76" spans="1:9" ht="22.5" customHeight="1">
      <c r="A76" s="2">
        <v>71</v>
      </c>
      <c r="B76" s="174" t="s">
        <v>90</v>
      </c>
      <c r="C76" s="4">
        <v>1.1</v>
      </c>
      <c r="D76" s="11"/>
      <c r="E76" s="11"/>
      <c r="F76" s="11"/>
      <c r="G76" s="12">
        <f t="shared" si="2"/>
        <v>44</v>
      </c>
      <c r="H76" s="12" t="s">
        <v>584</v>
      </c>
      <c r="I76" s="4"/>
    </row>
    <row r="77" spans="1:9" ht="22.5" customHeight="1">
      <c r="A77" s="2">
        <v>72</v>
      </c>
      <c r="B77" s="174" t="s">
        <v>91</v>
      </c>
      <c r="C77" s="4">
        <v>0.8</v>
      </c>
      <c r="D77" s="11"/>
      <c r="E77" s="11"/>
      <c r="F77" s="11"/>
      <c r="G77" s="12">
        <f t="shared" si="2"/>
        <v>32</v>
      </c>
      <c r="H77" s="12" t="s">
        <v>584</v>
      </c>
      <c r="I77" s="4"/>
    </row>
    <row r="78" spans="1:9" ht="22.5" customHeight="1">
      <c r="A78" s="2">
        <v>73</v>
      </c>
      <c r="B78" s="174" t="s">
        <v>92</v>
      </c>
      <c r="C78" s="4">
        <v>1.1</v>
      </c>
      <c r="D78" s="11"/>
      <c r="E78" s="11"/>
      <c r="F78" s="11"/>
      <c r="G78" s="12">
        <f t="shared" si="2"/>
        <v>44</v>
      </c>
      <c r="H78" s="12" t="s">
        <v>584</v>
      </c>
      <c r="I78" s="4"/>
    </row>
    <row r="79" spans="1:9" ht="22.5" customHeight="1">
      <c r="A79" s="2">
        <v>74</v>
      </c>
      <c r="B79" s="174" t="s">
        <v>93</v>
      </c>
      <c r="C79" s="4">
        <v>1.3</v>
      </c>
      <c r="D79" s="11"/>
      <c r="E79" s="11"/>
      <c r="F79" s="11"/>
      <c r="G79" s="12">
        <f t="shared" si="2"/>
        <v>52</v>
      </c>
      <c r="H79" s="12" t="s">
        <v>584</v>
      </c>
      <c r="I79" s="4"/>
    </row>
    <row r="80" spans="1:9" ht="22.5" customHeight="1">
      <c r="A80" s="2">
        <v>75</v>
      </c>
      <c r="B80" s="174" t="s">
        <v>94</v>
      </c>
      <c r="C80" s="4">
        <v>2.3</v>
      </c>
      <c r="D80" s="11"/>
      <c r="E80" s="11"/>
      <c r="F80" s="11"/>
      <c r="G80" s="12">
        <f t="shared" si="2"/>
        <v>92</v>
      </c>
      <c r="H80" s="12" t="s">
        <v>584</v>
      </c>
      <c r="I80" s="4"/>
    </row>
    <row r="81" spans="1:9" ht="22.5" customHeight="1">
      <c r="A81" s="2">
        <v>76</v>
      </c>
      <c r="B81" s="174" t="s">
        <v>95</v>
      </c>
      <c r="C81" s="4">
        <v>0.2</v>
      </c>
      <c r="D81" s="11"/>
      <c r="E81" s="11"/>
      <c r="F81" s="11"/>
      <c r="G81" s="12">
        <f t="shared" si="2"/>
        <v>8</v>
      </c>
      <c r="H81" s="12" t="s">
        <v>584</v>
      </c>
      <c r="I81" s="4"/>
    </row>
    <row r="82" spans="1:9" ht="22.5" customHeight="1">
      <c r="A82" s="2">
        <v>77</v>
      </c>
      <c r="B82" s="174" t="s">
        <v>96</v>
      </c>
      <c r="C82" s="4">
        <v>0.7</v>
      </c>
      <c r="D82" s="11"/>
      <c r="E82" s="11"/>
      <c r="F82" s="11"/>
      <c r="G82" s="12">
        <f t="shared" si="2"/>
        <v>28</v>
      </c>
      <c r="H82" s="12" t="s">
        <v>584</v>
      </c>
      <c r="I82" s="4"/>
    </row>
    <row r="83" spans="1:9" ht="22.5" customHeight="1">
      <c r="A83" s="2">
        <v>78</v>
      </c>
      <c r="B83" s="174" t="s">
        <v>97</v>
      </c>
      <c r="C83" s="4">
        <v>0.5</v>
      </c>
      <c r="D83" s="11"/>
      <c r="E83" s="11"/>
      <c r="F83" s="11"/>
      <c r="G83" s="12">
        <f t="shared" si="2"/>
        <v>20</v>
      </c>
      <c r="H83" s="12" t="s">
        <v>584</v>
      </c>
      <c r="I83" s="4"/>
    </row>
    <row r="84" spans="1:9" ht="22.5" customHeight="1">
      <c r="A84" s="2">
        <v>79</v>
      </c>
      <c r="B84" s="174" t="s">
        <v>98</v>
      </c>
      <c r="C84" s="4">
        <v>0.5</v>
      </c>
      <c r="D84" s="11"/>
      <c r="E84" s="11"/>
      <c r="F84" s="11"/>
      <c r="G84" s="12">
        <f t="shared" si="2"/>
        <v>20</v>
      </c>
      <c r="H84" s="12" t="s">
        <v>584</v>
      </c>
      <c r="I84" s="4"/>
    </row>
    <row r="85" spans="1:9" ht="22.5" customHeight="1">
      <c r="A85" s="2">
        <v>80</v>
      </c>
      <c r="B85" s="179" t="s">
        <v>99</v>
      </c>
      <c r="C85" s="4">
        <v>0.6</v>
      </c>
      <c r="D85" s="11"/>
      <c r="E85" s="11"/>
      <c r="F85" s="11"/>
      <c r="G85" s="12">
        <f t="shared" si="2"/>
        <v>24</v>
      </c>
      <c r="H85" s="12" t="s">
        <v>584</v>
      </c>
      <c r="I85" s="4"/>
    </row>
    <row r="86" spans="1:9" ht="22.5" customHeight="1">
      <c r="A86" s="2">
        <v>81</v>
      </c>
      <c r="B86" s="179" t="s">
        <v>100</v>
      </c>
      <c r="C86" s="4">
        <v>0.5</v>
      </c>
      <c r="D86" s="11"/>
      <c r="E86" s="11"/>
      <c r="F86" s="11"/>
      <c r="G86" s="12">
        <f t="shared" si="2"/>
        <v>20</v>
      </c>
      <c r="H86" s="12" t="s">
        <v>584</v>
      </c>
      <c r="I86" s="4"/>
    </row>
    <row r="87" spans="1:9" ht="22.5" customHeight="1">
      <c r="A87" s="2">
        <v>82</v>
      </c>
      <c r="B87" s="179" t="s">
        <v>101</v>
      </c>
      <c r="C87" s="4">
        <v>1.3</v>
      </c>
      <c r="D87" s="11"/>
      <c r="E87" s="11"/>
      <c r="F87" s="11"/>
      <c r="G87" s="12">
        <f t="shared" si="2"/>
        <v>52</v>
      </c>
      <c r="H87" s="12" t="s">
        <v>584</v>
      </c>
      <c r="I87" s="4"/>
    </row>
    <row r="88" spans="1:9" ht="22.5" customHeight="1">
      <c r="A88" s="2">
        <v>83</v>
      </c>
      <c r="B88" s="179" t="s">
        <v>102</v>
      </c>
      <c r="C88" s="4">
        <v>1.5</v>
      </c>
      <c r="D88" s="11"/>
      <c r="E88" s="11"/>
      <c r="F88" s="11"/>
      <c r="G88" s="12">
        <f t="shared" si="2"/>
        <v>60</v>
      </c>
      <c r="H88" s="12" t="s">
        <v>584</v>
      </c>
      <c r="I88" s="4"/>
    </row>
    <row r="89" spans="1:9" ht="22.5" customHeight="1">
      <c r="A89" s="2">
        <v>84</v>
      </c>
      <c r="B89" s="179" t="s">
        <v>103</v>
      </c>
      <c r="C89" s="4">
        <v>1.2</v>
      </c>
      <c r="D89" s="11"/>
      <c r="E89" s="11"/>
      <c r="F89" s="11"/>
      <c r="G89" s="12">
        <f t="shared" si="2"/>
        <v>48</v>
      </c>
      <c r="H89" s="12" t="s">
        <v>584</v>
      </c>
      <c r="I89" s="4"/>
    </row>
    <row r="90" spans="1:9" ht="22.5" customHeight="1">
      <c r="A90" s="2">
        <v>85</v>
      </c>
      <c r="B90" s="179" t="s">
        <v>104</v>
      </c>
      <c r="C90" s="4">
        <v>0.5</v>
      </c>
      <c r="D90" s="11"/>
      <c r="E90" s="11"/>
      <c r="F90" s="11"/>
      <c r="G90" s="12">
        <f t="shared" si="2"/>
        <v>20</v>
      </c>
      <c r="H90" s="12" t="s">
        <v>584</v>
      </c>
      <c r="I90" s="4"/>
    </row>
    <row r="91" spans="1:9" ht="22.5" customHeight="1">
      <c r="A91" s="2">
        <v>86</v>
      </c>
      <c r="B91" s="179" t="s">
        <v>105</v>
      </c>
      <c r="C91" s="4">
        <v>1.5</v>
      </c>
      <c r="D91" s="11"/>
      <c r="E91" s="11"/>
      <c r="F91" s="11"/>
      <c r="G91" s="12">
        <f t="shared" si="2"/>
        <v>60</v>
      </c>
      <c r="H91" s="12" t="s">
        <v>584</v>
      </c>
      <c r="I91" s="4"/>
    </row>
    <row r="92" spans="1:9" ht="22.5" customHeight="1">
      <c r="A92" s="2">
        <v>87</v>
      </c>
      <c r="B92" s="179" t="s">
        <v>106</v>
      </c>
      <c r="C92" s="4">
        <v>0.7</v>
      </c>
      <c r="D92" s="11"/>
      <c r="E92" s="11"/>
      <c r="F92" s="11"/>
      <c r="G92" s="12">
        <f t="shared" si="2"/>
        <v>28</v>
      </c>
      <c r="H92" s="12" t="s">
        <v>584</v>
      </c>
      <c r="I92" s="4"/>
    </row>
    <row r="93" spans="1:9" ht="22.5" customHeight="1">
      <c r="A93" s="2">
        <v>88</v>
      </c>
      <c r="B93" s="179" t="s">
        <v>107</v>
      </c>
      <c r="C93" s="4">
        <v>3.1</v>
      </c>
      <c r="D93" s="11"/>
      <c r="E93" s="11"/>
      <c r="F93" s="11"/>
      <c r="G93" s="12">
        <f t="shared" si="2"/>
        <v>124</v>
      </c>
      <c r="H93" s="12" t="s">
        <v>584</v>
      </c>
      <c r="I93" s="4"/>
    </row>
    <row r="94" spans="1:9" ht="22.5" customHeight="1">
      <c r="A94" s="2">
        <v>89</v>
      </c>
      <c r="B94" s="177" t="s">
        <v>110</v>
      </c>
      <c r="C94" s="4">
        <v>2.9</v>
      </c>
      <c r="D94" s="11"/>
      <c r="E94" s="11"/>
      <c r="F94" s="11"/>
      <c r="G94" s="12">
        <f t="shared" si="2"/>
        <v>116</v>
      </c>
      <c r="H94" s="12" t="s">
        <v>584</v>
      </c>
      <c r="I94" s="4"/>
    </row>
    <row r="95" spans="1:9" ht="22.5" customHeight="1">
      <c r="A95" s="2">
        <v>90</v>
      </c>
      <c r="B95" s="177" t="s">
        <v>108</v>
      </c>
      <c r="C95" s="4">
        <v>3.2</v>
      </c>
      <c r="D95" s="11"/>
      <c r="E95" s="11"/>
      <c r="F95" s="11"/>
      <c r="G95" s="12">
        <f>C95*40</f>
        <v>128</v>
      </c>
      <c r="H95" s="12" t="s">
        <v>584</v>
      </c>
      <c r="I95" s="4"/>
    </row>
    <row r="96" spans="1:9" ht="22.5" customHeight="1">
      <c r="A96" s="2">
        <v>91</v>
      </c>
      <c r="B96" s="177" t="s">
        <v>109</v>
      </c>
      <c r="C96" s="4">
        <v>0.6</v>
      </c>
      <c r="D96" s="11"/>
      <c r="E96" s="11"/>
      <c r="F96" s="11"/>
      <c r="G96" s="12">
        <f t="shared" si="2"/>
        <v>24</v>
      </c>
      <c r="H96" s="12" t="s">
        <v>584</v>
      </c>
      <c r="I96" s="4"/>
    </row>
    <row r="97" spans="1:9" ht="22.5" customHeight="1">
      <c r="A97" s="2">
        <v>92</v>
      </c>
      <c r="B97" s="177" t="s">
        <v>111</v>
      </c>
      <c r="C97" s="4">
        <v>1</v>
      </c>
      <c r="D97" s="11"/>
      <c r="E97" s="11"/>
      <c r="F97" s="11"/>
      <c r="G97" s="12">
        <f t="shared" si="2"/>
        <v>40</v>
      </c>
      <c r="H97" s="12" t="s">
        <v>584</v>
      </c>
      <c r="I97" s="4"/>
    </row>
    <row r="98" spans="1:9" ht="22.5" customHeight="1">
      <c r="A98" s="2">
        <v>93</v>
      </c>
      <c r="B98" s="177" t="s">
        <v>112</v>
      </c>
      <c r="C98" s="4">
        <v>1.3</v>
      </c>
      <c r="D98" s="11"/>
      <c r="E98" s="11"/>
      <c r="F98" s="11"/>
      <c r="G98" s="12">
        <f aca="true" t="shared" si="3" ref="G98:G138">C98*40</f>
        <v>52</v>
      </c>
      <c r="H98" s="12" t="s">
        <v>584</v>
      </c>
      <c r="I98" s="4"/>
    </row>
    <row r="99" spans="1:9" ht="22.5" customHeight="1">
      <c r="A99" s="2">
        <v>94</v>
      </c>
      <c r="B99" s="177" t="s">
        <v>113</v>
      </c>
      <c r="C99" s="4">
        <v>0.6</v>
      </c>
      <c r="D99" s="11"/>
      <c r="E99" s="11"/>
      <c r="F99" s="11"/>
      <c r="G99" s="12">
        <f t="shared" si="3"/>
        <v>24</v>
      </c>
      <c r="H99" s="12" t="s">
        <v>584</v>
      </c>
      <c r="I99" s="4"/>
    </row>
    <row r="100" spans="1:9" ht="22.5" customHeight="1">
      <c r="A100" s="2">
        <v>95</v>
      </c>
      <c r="B100" s="177" t="s">
        <v>114</v>
      </c>
      <c r="C100" s="4">
        <v>2.1</v>
      </c>
      <c r="D100" s="11"/>
      <c r="E100" s="11"/>
      <c r="F100" s="11"/>
      <c r="G100" s="12">
        <f t="shared" si="3"/>
        <v>84</v>
      </c>
      <c r="H100" s="12" t="s">
        <v>584</v>
      </c>
      <c r="I100" s="4"/>
    </row>
    <row r="101" spans="1:9" ht="22.5" customHeight="1">
      <c r="A101" s="2">
        <v>96</v>
      </c>
      <c r="B101" s="177" t="s">
        <v>115</v>
      </c>
      <c r="C101" s="4">
        <v>1.1</v>
      </c>
      <c r="D101" s="11"/>
      <c r="E101" s="11"/>
      <c r="F101" s="11"/>
      <c r="G101" s="12">
        <f t="shared" si="3"/>
        <v>44</v>
      </c>
      <c r="H101" s="12" t="s">
        <v>584</v>
      </c>
      <c r="I101" s="4"/>
    </row>
    <row r="102" spans="1:9" ht="22.5" customHeight="1">
      <c r="A102" s="2">
        <v>97</v>
      </c>
      <c r="B102" s="177" t="s">
        <v>116</v>
      </c>
      <c r="C102" s="4">
        <v>1.6</v>
      </c>
      <c r="D102" s="11"/>
      <c r="E102" s="11"/>
      <c r="F102" s="11"/>
      <c r="G102" s="12">
        <f t="shared" si="3"/>
        <v>64</v>
      </c>
      <c r="H102" s="12" t="s">
        <v>584</v>
      </c>
      <c r="I102" s="4"/>
    </row>
    <row r="103" spans="1:9" ht="22.5" customHeight="1">
      <c r="A103" s="2">
        <v>98</v>
      </c>
      <c r="B103" s="179" t="s">
        <v>117</v>
      </c>
      <c r="C103" s="4">
        <v>0.6</v>
      </c>
      <c r="D103" s="11"/>
      <c r="E103" s="11"/>
      <c r="F103" s="11"/>
      <c r="G103" s="12">
        <f t="shared" si="3"/>
        <v>24</v>
      </c>
      <c r="H103" s="12" t="s">
        <v>584</v>
      </c>
      <c r="I103" s="4"/>
    </row>
    <row r="104" spans="1:9" ht="22.5" customHeight="1">
      <c r="A104" s="2">
        <v>99</v>
      </c>
      <c r="B104" s="179" t="s">
        <v>118</v>
      </c>
      <c r="C104" s="4">
        <v>0.6</v>
      </c>
      <c r="D104" s="11"/>
      <c r="E104" s="11"/>
      <c r="F104" s="11"/>
      <c r="G104" s="12">
        <f t="shared" si="3"/>
        <v>24</v>
      </c>
      <c r="H104" s="12" t="s">
        <v>584</v>
      </c>
      <c r="I104" s="4"/>
    </row>
    <row r="105" spans="1:9" ht="22.5" customHeight="1">
      <c r="A105" s="2">
        <v>100</v>
      </c>
      <c r="B105" s="179" t="s">
        <v>119</v>
      </c>
      <c r="C105" s="4">
        <v>1.3</v>
      </c>
      <c r="D105" s="11"/>
      <c r="E105" s="11"/>
      <c r="F105" s="11"/>
      <c r="G105" s="12">
        <f t="shared" si="3"/>
        <v>52</v>
      </c>
      <c r="H105" s="12" t="s">
        <v>584</v>
      </c>
      <c r="I105" s="4"/>
    </row>
    <row r="106" spans="1:9" ht="22.5" customHeight="1">
      <c r="A106" s="2">
        <v>101</v>
      </c>
      <c r="B106" s="179" t="s">
        <v>120</v>
      </c>
      <c r="C106" s="4">
        <v>2</v>
      </c>
      <c r="D106" s="11"/>
      <c r="E106" s="11"/>
      <c r="F106" s="11"/>
      <c r="G106" s="12">
        <f t="shared" si="3"/>
        <v>80</v>
      </c>
      <c r="H106" s="12" t="s">
        <v>584</v>
      </c>
      <c r="I106" s="4"/>
    </row>
    <row r="107" spans="1:9" ht="22.5" customHeight="1">
      <c r="A107" s="2">
        <v>102</v>
      </c>
      <c r="B107" s="179" t="s">
        <v>121</v>
      </c>
      <c r="C107" s="4">
        <v>1</v>
      </c>
      <c r="D107" s="11"/>
      <c r="E107" s="11"/>
      <c r="F107" s="11"/>
      <c r="G107" s="12">
        <f t="shared" si="3"/>
        <v>40</v>
      </c>
      <c r="H107" s="12" t="s">
        <v>584</v>
      </c>
      <c r="I107" s="4"/>
    </row>
    <row r="108" spans="1:9" ht="22.5" customHeight="1">
      <c r="A108" s="2">
        <v>103</v>
      </c>
      <c r="B108" s="179" t="s">
        <v>122</v>
      </c>
      <c r="C108" s="4">
        <v>2.1</v>
      </c>
      <c r="D108" s="11"/>
      <c r="E108" s="11"/>
      <c r="F108" s="11"/>
      <c r="G108" s="12">
        <f t="shared" si="3"/>
        <v>84</v>
      </c>
      <c r="H108" s="12" t="s">
        <v>584</v>
      </c>
      <c r="I108" s="4"/>
    </row>
    <row r="109" spans="1:9" ht="22.5" customHeight="1">
      <c r="A109" s="2">
        <v>104</v>
      </c>
      <c r="B109" s="179" t="s">
        <v>123</v>
      </c>
      <c r="C109" s="4">
        <v>3.3</v>
      </c>
      <c r="D109" s="11"/>
      <c r="E109" s="11"/>
      <c r="F109" s="11"/>
      <c r="G109" s="12">
        <f t="shared" si="3"/>
        <v>132</v>
      </c>
      <c r="H109" s="12" t="s">
        <v>584</v>
      </c>
      <c r="I109" s="4"/>
    </row>
    <row r="110" spans="1:9" ht="22.5" customHeight="1">
      <c r="A110" s="2">
        <v>105</v>
      </c>
      <c r="B110" s="177" t="s">
        <v>124</v>
      </c>
      <c r="C110" s="4">
        <v>1</v>
      </c>
      <c r="D110" s="11"/>
      <c r="E110" s="11"/>
      <c r="F110" s="11"/>
      <c r="G110" s="12">
        <f t="shared" si="3"/>
        <v>40</v>
      </c>
      <c r="H110" s="12" t="s">
        <v>584</v>
      </c>
      <c r="I110" s="4"/>
    </row>
    <row r="111" spans="1:9" ht="22.5" customHeight="1">
      <c r="A111" s="2">
        <v>106</v>
      </c>
      <c r="B111" s="177" t="s">
        <v>125</v>
      </c>
      <c r="C111" s="4">
        <v>0.9</v>
      </c>
      <c r="D111" s="11"/>
      <c r="E111" s="11"/>
      <c r="F111" s="11"/>
      <c r="G111" s="12">
        <f t="shared" si="3"/>
        <v>36</v>
      </c>
      <c r="H111" s="12" t="s">
        <v>584</v>
      </c>
      <c r="I111" s="4"/>
    </row>
    <row r="112" spans="1:9" ht="22.5" customHeight="1">
      <c r="A112" s="2">
        <v>107</v>
      </c>
      <c r="B112" s="177" t="s">
        <v>126</v>
      </c>
      <c r="C112" s="4">
        <v>0.7</v>
      </c>
      <c r="D112" s="11"/>
      <c r="E112" s="11"/>
      <c r="F112" s="11"/>
      <c r="G112" s="12">
        <f t="shared" si="3"/>
        <v>28</v>
      </c>
      <c r="H112" s="12" t="s">
        <v>584</v>
      </c>
      <c r="I112" s="4"/>
    </row>
    <row r="113" spans="1:9" ht="22.5" customHeight="1">
      <c r="A113" s="2">
        <v>108</v>
      </c>
      <c r="B113" s="177" t="s">
        <v>127</v>
      </c>
      <c r="C113" s="4">
        <v>1.1</v>
      </c>
      <c r="D113" s="11"/>
      <c r="E113" s="11"/>
      <c r="F113" s="11"/>
      <c r="G113" s="12">
        <f t="shared" si="3"/>
        <v>44</v>
      </c>
      <c r="H113" s="12" t="s">
        <v>584</v>
      </c>
      <c r="I113" s="4"/>
    </row>
    <row r="114" spans="1:9" ht="22.5" customHeight="1">
      <c r="A114" s="2">
        <v>109</v>
      </c>
      <c r="B114" s="177" t="s">
        <v>128</v>
      </c>
      <c r="C114" s="4">
        <v>1</v>
      </c>
      <c r="D114" s="11"/>
      <c r="E114" s="11"/>
      <c r="F114" s="11"/>
      <c r="G114" s="12">
        <f t="shared" si="3"/>
        <v>40</v>
      </c>
      <c r="H114" s="12" t="s">
        <v>584</v>
      </c>
      <c r="I114" s="4"/>
    </row>
    <row r="115" spans="1:9" ht="22.5" customHeight="1">
      <c r="A115" s="2">
        <v>110</v>
      </c>
      <c r="B115" s="177" t="s">
        <v>129</v>
      </c>
      <c r="C115" s="4">
        <v>0.4</v>
      </c>
      <c r="D115" s="11"/>
      <c r="E115" s="11"/>
      <c r="F115" s="11"/>
      <c r="G115" s="12">
        <f t="shared" si="3"/>
        <v>16</v>
      </c>
      <c r="H115" s="12" t="s">
        <v>584</v>
      </c>
      <c r="I115" s="4"/>
    </row>
    <row r="116" spans="1:9" ht="22.5" customHeight="1">
      <c r="A116" s="2">
        <v>111</v>
      </c>
      <c r="B116" s="177" t="s">
        <v>130</v>
      </c>
      <c r="C116" s="4">
        <v>1.3</v>
      </c>
      <c r="D116" s="11"/>
      <c r="E116" s="11"/>
      <c r="F116" s="11"/>
      <c r="G116" s="12">
        <f t="shared" si="3"/>
        <v>52</v>
      </c>
      <c r="H116" s="12" t="s">
        <v>584</v>
      </c>
      <c r="I116" s="4"/>
    </row>
    <row r="117" spans="1:9" ht="22.5" customHeight="1">
      <c r="A117" s="2">
        <v>112</v>
      </c>
      <c r="B117" s="177" t="s">
        <v>131</v>
      </c>
      <c r="C117" s="4">
        <v>6.6</v>
      </c>
      <c r="D117" s="11"/>
      <c r="E117" s="11"/>
      <c r="F117" s="11"/>
      <c r="G117" s="12">
        <f t="shared" si="3"/>
        <v>264</v>
      </c>
      <c r="H117" s="12" t="s">
        <v>584</v>
      </c>
      <c r="I117" s="4"/>
    </row>
    <row r="118" spans="1:9" ht="22.5" customHeight="1">
      <c r="A118" s="2">
        <v>113</v>
      </c>
      <c r="B118" s="177" t="s">
        <v>132</v>
      </c>
      <c r="C118" s="4">
        <v>2.8</v>
      </c>
      <c r="D118" s="11"/>
      <c r="E118" s="11"/>
      <c r="F118" s="11"/>
      <c r="G118" s="12">
        <f t="shared" si="3"/>
        <v>112</v>
      </c>
      <c r="H118" s="12" t="s">
        <v>584</v>
      </c>
      <c r="I118" s="4"/>
    </row>
    <row r="119" spans="1:9" ht="22.5" customHeight="1">
      <c r="A119" s="2">
        <v>114</v>
      </c>
      <c r="B119" s="177" t="s">
        <v>133</v>
      </c>
      <c r="C119" s="4">
        <v>0.6</v>
      </c>
      <c r="D119" s="11"/>
      <c r="E119" s="11"/>
      <c r="F119" s="11"/>
      <c r="G119" s="12">
        <f t="shared" si="3"/>
        <v>24</v>
      </c>
      <c r="H119" s="12" t="s">
        <v>584</v>
      </c>
      <c r="I119" s="4"/>
    </row>
    <row r="120" spans="1:9" ht="22.5" customHeight="1">
      <c r="A120" s="2">
        <v>115</v>
      </c>
      <c r="B120" s="179" t="s">
        <v>134</v>
      </c>
      <c r="C120" s="4">
        <v>0.7</v>
      </c>
      <c r="D120" s="11"/>
      <c r="E120" s="11"/>
      <c r="F120" s="11"/>
      <c r="G120" s="12">
        <f t="shared" si="3"/>
        <v>28</v>
      </c>
      <c r="H120" s="12" t="s">
        <v>584</v>
      </c>
      <c r="I120" s="4"/>
    </row>
    <row r="121" spans="1:9" ht="22.5" customHeight="1">
      <c r="A121" s="2">
        <v>116</v>
      </c>
      <c r="B121" s="179" t="s">
        <v>135</v>
      </c>
      <c r="C121" s="4">
        <v>5</v>
      </c>
      <c r="D121" s="11"/>
      <c r="E121" s="11"/>
      <c r="F121" s="11"/>
      <c r="G121" s="12">
        <f t="shared" si="3"/>
        <v>200</v>
      </c>
      <c r="H121" s="12" t="s">
        <v>584</v>
      </c>
      <c r="I121" s="4"/>
    </row>
    <row r="122" spans="1:9" ht="22.5" customHeight="1">
      <c r="A122" s="2">
        <v>117</v>
      </c>
      <c r="B122" s="179" t="s">
        <v>136</v>
      </c>
      <c r="C122" s="4">
        <v>0.5</v>
      </c>
      <c r="D122" s="11"/>
      <c r="E122" s="11"/>
      <c r="F122" s="11"/>
      <c r="G122" s="12">
        <f t="shared" si="3"/>
        <v>20</v>
      </c>
      <c r="H122" s="12" t="s">
        <v>584</v>
      </c>
      <c r="I122" s="4"/>
    </row>
    <row r="123" spans="1:9" ht="22.5" customHeight="1">
      <c r="A123" s="2">
        <v>118</v>
      </c>
      <c r="B123" s="179" t="s">
        <v>137</v>
      </c>
      <c r="C123" s="4">
        <v>0.4</v>
      </c>
      <c r="D123" s="11"/>
      <c r="E123" s="11"/>
      <c r="F123" s="11"/>
      <c r="G123" s="12">
        <f t="shared" si="3"/>
        <v>16</v>
      </c>
      <c r="H123" s="12" t="s">
        <v>584</v>
      </c>
      <c r="I123" s="4"/>
    </row>
    <row r="124" spans="1:9" ht="22.5" customHeight="1">
      <c r="A124" s="2">
        <v>119</v>
      </c>
      <c r="B124" s="179" t="s">
        <v>138</v>
      </c>
      <c r="C124" s="4">
        <v>0.8</v>
      </c>
      <c r="D124" s="11"/>
      <c r="E124" s="11"/>
      <c r="F124" s="11"/>
      <c r="G124" s="12">
        <f t="shared" si="3"/>
        <v>32</v>
      </c>
      <c r="H124" s="12" t="s">
        <v>584</v>
      </c>
      <c r="I124" s="4"/>
    </row>
    <row r="125" spans="1:9" ht="22.5" customHeight="1">
      <c r="A125" s="2">
        <v>120</v>
      </c>
      <c r="B125" s="179" t="s">
        <v>139</v>
      </c>
      <c r="C125" s="4">
        <v>0.4</v>
      </c>
      <c r="D125" s="11"/>
      <c r="E125" s="11"/>
      <c r="F125" s="11"/>
      <c r="G125" s="12">
        <f t="shared" si="3"/>
        <v>16</v>
      </c>
      <c r="H125" s="12" t="s">
        <v>584</v>
      </c>
      <c r="I125" s="4"/>
    </row>
    <row r="126" spans="1:9" ht="22.5" customHeight="1">
      <c r="A126" s="2">
        <v>121</v>
      </c>
      <c r="B126" s="179" t="s">
        <v>140</v>
      </c>
      <c r="C126" s="4">
        <v>0.2</v>
      </c>
      <c r="D126" s="11"/>
      <c r="E126" s="11"/>
      <c r="F126" s="11"/>
      <c r="G126" s="12">
        <f t="shared" si="3"/>
        <v>8</v>
      </c>
      <c r="H126" s="12" t="s">
        <v>584</v>
      </c>
      <c r="I126" s="4"/>
    </row>
    <row r="127" spans="1:9" ht="22.5" customHeight="1">
      <c r="A127" s="2">
        <v>122</v>
      </c>
      <c r="B127" s="179" t="s">
        <v>141</v>
      </c>
      <c r="C127" s="4">
        <v>1.7</v>
      </c>
      <c r="D127" s="11"/>
      <c r="E127" s="11"/>
      <c r="F127" s="11"/>
      <c r="G127" s="12">
        <f t="shared" si="3"/>
        <v>68</v>
      </c>
      <c r="H127" s="12" t="s">
        <v>584</v>
      </c>
      <c r="I127" s="4"/>
    </row>
    <row r="128" spans="1:9" ht="22.5" customHeight="1">
      <c r="A128" s="2">
        <v>123</v>
      </c>
      <c r="B128" s="179" t="s">
        <v>142</v>
      </c>
      <c r="C128" s="4">
        <v>0.7</v>
      </c>
      <c r="D128" s="11"/>
      <c r="E128" s="11"/>
      <c r="F128" s="11"/>
      <c r="G128" s="12">
        <f t="shared" si="3"/>
        <v>28</v>
      </c>
      <c r="H128" s="12" t="s">
        <v>584</v>
      </c>
      <c r="I128" s="4"/>
    </row>
    <row r="129" spans="1:9" ht="22.5" customHeight="1">
      <c r="A129" s="2">
        <v>124</v>
      </c>
      <c r="B129" s="179" t="s">
        <v>143</v>
      </c>
      <c r="C129" s="4">
        <v>0.8</v>
      </c>
      <c r="D129" s="11"/>
      <c r="E129" s="11"/>
      <c r="F129" s="11"/>
      <c r="G129" s="12">
        <f t="shared" si="3"/>
        <v>32</v>
      </c>
      <c r="H129" s="12" t="s">
        <v>584</v>
      </c>
      <c r="I129" s="4"/>
    </row>
    <row r="130" spans="1:9" ht="22.5" customHeight="1">
      <c r="A130" s="2">
        <v>125</v>
      </c>
      <c r="B130" s="179" t="s">
        <v>144</v>
      </c>
      <c r="C130" s="4">
        <v>1.2</v>
      </c>
      <c r="D130" s="11"/>
      <c r="E130" s="11"/>
      <c r="F130" s="11"/>
      <c r="G130" s="12">
        <f t="shared" si="3"/>
        <v>48</v>
      </c>
      <c r="H130" s="12" t="s">
        <v>584</v>
      </c>
      <c r="I130" s="4"/>
    </row>
    <row r="131" spans="1:9" ht="22.5" customHeight="1">
      <c r="A131" s="2">
        <v>126</v>
      </c>
      <c r="B131" s="179" t="s">
        <v>145</v>
      </c>
      <c r="C131" s="4">
        <v>0.7</v>
      </c>
      <c r="D131" s="11"/>
      <c r="E131" s="11"/>
      <c r="F131" s="11"/>
      <c r="G131" s="12">
        <f t="shared" si="3"/>
        <v>28</v>
      </c>
      <c r="H131" s="12" t="s">
        <v>584</v>
      </c>
      <c r="I131" s="4"/>
    </row>
    <row r="132" spans="1:9" ht="22.5" customHeight="1">
      <c r="A132" s="2">
        <v>127</v>
      </c>
      <c r="B132" s="180" t="s">
        <v>146</v>
      </c>
      <c r="C132" s="4">
        <v>3.1</v>
      </c>
      <c r="D132" s="11"/>
      <c r="E132" s="11"/>
      <c r="F132" s="11"/>
      <c r="G132" s="12">
        <f t="shared" si="3"/>
        <v>124</v>
      </c>
      <c r="H132" s="12" t="s">
        <v>584</v>
      </c>
      <c r="I132" s="4"/>
    </row>
    <row r="133" spans="1:9" ht="22.5" customHeight="1">
      <c r="A133" s="2">
        <v>128</v>
      </c>
      <c r="B133" s="180" t="s">
        <v>147</v>
      </c>
      <c r="C133" s="4">
        <v>3</v>
      </c>
      <c r="D133" s="11"/>
      <c r="E133" s="11"/>
      <c r="F133" s="11"/>
      <c r="G133" s="12">
        <f t="shared" si="3"/>
        <v>120</v>
      </c>
      <c r="H133" s="12" t="s">
        <v>584</v>
      </c>
      <c r="I133" s="4"/>
    </row>
    <row r="134" spans="1:9" ht="22.5" customHeight="1">
      <c r="A134" s="2">
        <v>129</v>
      </c>
      <c r="B134" s="180" t="s">
        <v>148</v>
      </c>
      <c r="C134" s="4">
        <v>4.6</v>
      </c>
      <c r="D134" s="11"/>
      <c r="E134" s="11"/>
      <c r="F134" s="11"/>
      <c r="G134" s="12">
        <f t="shared" si="3"/>
        <v>184</v>
      </c>
      <c r="H134" s="12" t="s">
        <v>584</v>
      </c>
      <c r="I134" s="4"/>
    </row>
    <row r="135" spans="1:9" ht="22.5" customHeight="1">
      <c r="A135" s="2">
        <v>130</v>
      </c>
      <c r="B135" s="180" t="s">
        <v>149</v>
      </c>
      <c r="C135" s="4">
        <v>3.1</v>
      </c>
      <c r="D135" s="11"/>
      <c r="E135" s="11"/>
      <c r="F135" s="11"/>
      <c r="G135" s="12">
        <f t="shared" si="3"/>
        <v>124</v>
      </c>
      <c r="H135" s="12" t="s">
        <v>584</v>
      </c>
      <c r="I135" s="4"/>
    </row>
    <row r="136" spans="1:9" ht="22.5" customHeight="1">
      <c r="A136" s="2">
        <v>131</v>
      </c>
      <c r="B136" s="180" t="s">
        <v>150</v>
      </c>
      <c r="C136" s="4">
        <v>1.6</v>
      </c>
      <c r="D136" s="11"/>
      <c r="E136" s="11"/>
      <c r="F136" s="11"/>
      <c r="G136" s="12">
        <f t="shared" si="3"/>
        <v>64</v>
      </c>
      <c r="H136" s="12" t="s">
        <v>584</v>
      </c>
      <c r="I136" s="4"/>
    </row>
    <row r="137" spans="1:9" ht="22.5" customHeight="1">
      <c r="A137" s="2">
        <v>132</v>
      </c>
      <c r="B137" s="180" t="s">
        <v>151</v>
      </c>
      <c r="C137" s="4">
        <v>3.5</v>
      </c>
      <c r="D137" s="11"/>
      <c r="E137" s="11"/>
      <c r="F137" s="11"/>
      <c r="G137" s="12">
        <f t="shared" si="3"/>
        <v>140</v>
      </c>
      <c r="H137" s="12" t="s">
        <v>584</v>
      </c>
      <c r="I137" s="4"/>
    </row>
    <row r="138" spans="1:9" ht="22.5" customHeight="1">
      <c r="A138" s="2">
        <v>133</v>
      </c>
      <c r="B138" s="180" t="s">
        <v>152</v>
      </c>
      <c r="C138" s="4">
        <v>1</v>
      </c>
      <c r="D138" s="11"/>
      <c r="E138" s="11"/>
      <c r="F138" s="11"/>
      <c r="G138" s="12">
        <f t="shared" si="3"/>
        <v>40</v>
      </c>
      <c r="H138" s="12" t="s">
        <v>584</v>
      </c>
      <c r="I138" s="4"/>
    </row>
    <row r="139" spans="1:9" ht="22.5" customHeight="1">
      <c r="A139" s="322" t="s">
        <v>434</v>
      </c>
      <c r="B139" s="322"/>
      <c r="C139" s="11"/>
      <c r="D139" s="11"/>
      <c r="E139" s="11"/>
      <c r="F139" s="11"/>
      <c r="G139" s="12"/>
      <c r="H139" s="12"/>
      <c r="I139" s="4"/>
    </row>
    <row r="140" spans="1:9" ht="22.5" customHeight="1">
      <c r="A140" s="2"/>
      <c r="B140" s="2"/>
      <c r="C140" s="11"/>
      <c r="D140" s="11"/>
      <c r="E140" s="11"/>
      <c r="F140" s="11"/>
      <c r="G140" s="12"/>
      <c r="H140" s="12"/>
      <c r="I140" s="4"/>
    </row>
    <row r="141" spans="1:9" ht="22.5" customHeight="1">
      <c r="A141" s="322" t="s">
        <v>435</v>
      </c>
      <c r="B141" s="322"/>
      <c r="C141" s="11"/>
      <c r="D141" s="11"/>
      <c r="E141" s="11"/>
      <c r="F141" s="11"/>
      <c r="G141" s="12"/>
      <c r="H141" s="12"/>
      <c r="I141" s="4"/>
    </row>
    <row r="142" spans="1:9" ht="22.5" customHeight="1">
      <c r="A142" s="2"/>
      <c r="B142" s="10"/>
      <c r="C142" s="11"/>
      <c r="D142" s="11"/>
      <c r="E142" s="11"/>
      <c r="F142" s="11"/>
      <c r="G142" s="12"/>
      <c r="H142" s="12"/>
      <c r="I142" s="4"/>
    </row>
    <row r="143" spans="1:9" ht="22.5" customHeight="1">
      <c r="A143" s="322" t="s">
        <v>436</v>
      </c>
      <c r="B143" s="322"/>
      <c r="C143" s="11"/>
      <c r="D143" s="11"/>
      <c r="E143" s="11"/>
      <c r="F143" s="11"/>
      <c r="G143" s="12"/>
      <c r="H143" s="12"/>
      <c r="I143" s="4"/>
    </row>
    <row r="144" spans="1:9" ht="22.5" customHeight="1">
      <c r="A144" s="2"/>
      <c r="B144" s="10"/>
      <c r="C144" s="11"/>
      <c r="D144" s="11"/>
      <c r="E144" s="11"/>
      <c r="F144" s="11"/>
      <c r="G144" s="12"/>
      <c r="H144" s="12"/>
      <c r="I144" s="4"/>
    </row>
    <row r="145" spans="1:9" ht="36.75" customHeight="1">
      <c r="A145" s="322" t="s">
        <v>437</v>
      </c>
      <c r="B145" s="322"/>
      <c r="C145" s="11"/>
      <c r="D145" s="11"/>
      <c r="E145" s="11"/>
      <c r="F145" s="11"/>
      <c r="G145" s="12"/>
      <c r="H145" s="12"/>
      <c r="I145" s="4"/>
    </row>
    <row r="146" spans="1:9" ht="22.5" customHeight="1">
      <c r="A146" s="2"/>
      <c r="B146" s="10"/>
      <c r="C146" s="11"/>
      <c r="D146" s="11"/>
      <c r="E146" s="11"/>
      <c r="F146" s="11"/>
      <c r="G146" s="12"/>
      <c r="H146" s="12"/>
      <c r="I146" s="4"/>
    </row>
    <row r="147" spans="1:9" s="77" customFormat="1" ht="22.5" customHeight="1">
      <c r="A147" s="322" t="s">
        <v>438</v>
      </c>
      <c r="B147" s="322"/>
      <c r="C147" s="121">
        <f>C148</f>
        <v>4.46</v>
      </c>
      <c r="D147" s="97"/>
      <c r="E147" s="97"/>
      <c r="F147" s="97"/>
      <c r="G147" s="121">
        <f>G148</f>
        <v>847.4</v>
      </c>
      <c r="H147" s="121"/>
      <c r="I147" s="7"/>
    </row>
    <row r="148" spans="1:9" ht="35.25" customHeight="1">
      <c r="A148" s="2">
        <v>1</v>
      </c>
      <c r="B148" s="96" t="s">
        <v>444</v>
      </c>
      <c r="C148" s="12">
        <v>4.46</v>
      </c>
      <c r="D148" s="11"/>
      <c r="E148" s="11"/>
      <c r="F148" s="11"/>
      <c r="G148" s="12">
        <f>C148*190</f>
        <v>847.4</v>
      </c>
      <c r="H148" s="12" t="s">
        <v>585</v>
      </c>
      <c r="I148" s="4"/>
    </row>
    <row r="149" spans="1:9" ht="51" customHeight="1">
      <c r="A149" s="320" t="s">
        <v>628</v>
      </c>
      <c r="B149" s="320"/>
      <c r="C149" s="320"/>
      <c r="D149" s="320"/>
      <c r="E149" s="320"/>
      <c r="F149" s="320"/>
      <c r="G149" s="320"/>
      <c r="H149" s="320"/>
      <c r="I149" s="320"/>
    </row>
  </sheetData>
  <sheetProtection/>
  <mergeCells count="16">
    <mergeCell ref="A4:B4"/>
    <mergeCell ref="A149:I149"/>
    <mergeCell ref="A145:B145"/>
    <mergeCell ref="A147:B147"/>
    <mergeCell ref="A1:I1"/>
    <mergeCell ref="A5:B5"/>
    <mergeCell ref="A139:B139"/>
    <mergeCell ref="A141:B141"/>
    <mergeCell ref="A143:B143"/>
    <mergeCell ref="A2:A3"/>
    <mergeCell ref="B2:B3"/>
    <mergeCell ref="C2:C3"/>
    <mergeCell ref="D2:F2"/>
    <mergeCell ref="H2:H3"/>
    <mergeCell ref="I2:I3"/>
    <mergeCell ref="G2:G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4">
      <selection activeCell="J4" sqref="J1:P16384"/>
    </sheetView>
  </sheetViews>
  <sheetFormatPr defaultColWidth="9.00390625" defaultRowHeight="14.25"/>
  <cols>
    <col min="1" max="1" width="4.75390625" style="0" bestFit="1" customWidth="1"/>
    <col min="2" max="2" width="18.625" style="0" bestFit="1" customWidth="1"/>
    <col min="3" max="3" width="8.00390625" style="0" bestFit="1" customWidth="1"/>
    <col min="4" max="5" width="6.375" style="0" bestFit="1" customWidth="1"/>
    <col min="6" max="6" width="8.00390625" style="0" bestFit="1" customWidth="1"/>
    <col min="7" max="7" width="9.125" style="0" customWidth="1"/>
    <col min="8" max="8" width="13.25390625" style="0" customWidth="1"/>
    <col min="9" max="9" width="9.875" style="10" customWidth="1"/>
  </cols>
  <sheetData>
    <row r="1" spans="1:9" ht="60" customHeight="1">
      <c r="A1" s="317" t="s">
        <v>472</v>
      </c>
      <c r="B1" s="317"/>
      <c r="C1" s="317"/>
      <c r="D1" s="317"/>
      <c r="E1" s="317"/>
      <c r="F1" s="317"/>
      <c r="G1" s="317"/>
      <c r="H1" s="317"/>
      <c r="I1" s="317"/>
    </row>
    <row r="2" spans="1:9" ht="26.25" customHeight="1">
      <c r="A2" s="318" t="s">
        <v>525</v>
      </c>
      <c r="B2" s="318" t="s">
        <v>526</v>
      </c>
      <c r="C2" s="319" t="s">
        <v>527</v>
      </c>
      <c r="D2" s="318" t="s">
        <v>528</v>
      </c>
      <c r="E2" s="318"/>
      <c r="F2" s="318"/>
      <c r="G2" s="318" t="s">
        <v>533</v>
      </c>
      <c r="H2" s="319" t="s">
        <v>545</v>
      </c>
      <c r="I2" s="318" t="s">
        <v>529</v>
      </c>
    </row>
    <row r="3" spans="1:9" s="6" customFormat="1" ht="27" customHeight="1">
      <c r="A3" s="318"/>
      <c r="B3" s="318"/>
      <c r="C3" s="319"/>
      <c r="D3" s="5" t="s">
        <v>530</v>
      </c>
      <c r="E3" s="5" t="s">
        <v>531</v>
      </c>
      <c r="F3" s="5" t="s">
        <v>532</v>
      </c>
      <c r="G3" s="318"/>
      <c r="H3" s="319"/>
      <c r="I3" s="318"/>
    </row>
    <row r="4" spans="1:9" s="6" customFormat="1" ht="22.5" customHeight="1">
      <c r="A4" s="326" t="s">
        <v>19</v>
      </c>
      <c r="B4" s="326"/>
      <c r="C4" s="269"/>
      <c r="D4" s="269"/>
      <c r="E4" s="269"/>
      <c r="F4" s="269"/>
      <c r="G4" s="270">
        <f>SUM(G5,G7,G9,G11,G13,G16)</f>
        <v>3355.58</v>
      </c>
      <c r="H4" s="3"/>
      <c r="I4" s="3"/>
    </row>
    <row r="5" spans="1:9" ht="22.5" customHeight="1">
      <c r="A5" s="322" t="s">
        <v>442</v>
      </c>
      <c r="B5" s="322"/>
      <c r="C5" s="266"/>
      <c r="D5" s="266"/>
      <c r="E5" s="266"/>
      <c r="F5" s="266"/>
      <c r="G5" s="169"/>
      <c r="H5" s="5"/>
      <c r="I5" s="5"/>
    </row>
    <row r="6" spans="1:9" ht="22.5" customHeight="1">
      <c r="A6" s="1"/>
      <c r="B6" s="274"/>
      <c r="C6" s="272"/>
      <c r="D6" s="272"/>
      <c r="E6" s="272"/>
      <c r="F6" s="272"/>
      <c r="G6" s="251"/>
      <c r="H6" s="235"/>
      <c r="I6" s="235"/>
    </row>
    <row r="7" spans="1:9" ht="22.5" customHeight="1">
      <c r="A7" s="322" t="s">
        <v>434</v>
      </c>
      <c r="B7" s="322"/>
      <c r="C7" s="235"/>
      <c r="D7" s="235"/>
      <c r="E7" s="235"/>
      <c r="F7" s="235"/>
      <c r="G7" s="251"/>
      <c r="H7" s="235"/>
      <c r="I7" s="235"/>
    </row>
    <row r="8" spans="1:9" ht="22.5" customHeight="1">
      <c r="A8" s="1"/>
      <c r="B8" s="1"/>
      <c r="C8" s="235"/>
      <c r="D8" s="235"/>
      <c r="E8" s="235"/>
      <c r="F8" s="235"/>
      <c r="G8" s="251"/>
      <c r="H8" s="235"/>
      <c r="I8" s="235"/>
    </row>
    <row r="9" spans="1:9" s="77" customFormat="1" ht="22.5" customHeight="1">
      <c r="A9" s="322" t="s">
        <v>435</v>
      </c>
      <c r="B9" s="322"/>
      <c r="C9" s="270">
        <f>C10</f>
        <v>13.9</v>
      </c>
      <c r="D9" s="271"/>
      <c r="E9" s="271"/>
      <c r="F9" s="271"/>
      <c r="G9" s="270">
        <f>G10</f>
        <v>2502</v>
      </c>
      <c r="H9" s="269"/>
      <c r="I9" s="269"/>
    </row>
    <row r="10" spans="1:9" s="71" customFormat="1" ht="30" customHeight="1">
      <c r="A10" s="3">
        <v>1</v>
      </c>
      <c r="B10" s="181" t="s">
        <v>481</v>
      </c>
      <c r="C10" s="251">
        <v>13.9</v>
      </c>
      <c r="D10" s="272"/>
      <c r="E10" s="272"/>
      <c r="F10" s="272"/>
      <c r="G10" s="251">
        <f>C10*180</f>
        <v>2502</v>
      </c>
      <c r="H10" s="181" t="s">
        <v>634</v>
      </c>
      <c r="I10" s="181"/>
    </row>
    <row r="11" spans="1:9" ht="22.5" customHeight="1">
      <c r="A11" s="322" t="s">
        <v>436</v>
      </c>
      <c r="B11" s="322"/>
      <c r="C11" s="235"/>
      <c r="D11" s="235"/>
      <c r="E11" s="235"/>
      <c r="F11" s="235"/>
      <c r="G11" s="251"/>
      <c r="H11" s="235"/>
      <c r="I11" s="235"/>
    </row>
    <row r="12" spans="1:9" ht="22.5" customHeight="1">
      <c r="A12" s="1"/>
      <c r="B12" s="275"/>
      <c r="C12" s="272"/>
      <c r="D12" s="272"/>
      <c r="E12" s="272"/>
      <c r="F12" s="272"/>
      <c r="G12" s="251"/>
      <c r="H12" s="235"/>
      <c r="I12" s="235"/>
    </row>
    <row r="13" spans="1:9" s="77" customFormat="1" ht="36" customHeight="1">
      <c r="A13" s="322" t="s">
        <v>437</v>
      </c>
      <c r="B13" s="322"/>
      <c r="C13" s="267"/>
      <c r="D13" s="279"/>
      <c r="E13" s="279"/>
      <c r="F13" s="279">
        <f>SUM(F14:F15)</f>
        <v>1181</v>
      </c>
      <c r="G13" s="270">
        <f>SUM(G14:G15)</f>
        <v>448.78000000000003</v>
      </c>
      <c r="H13" s="269"/>
      <c r="I13" s="269"/>
    </row>
    <row r="14" spans="1:9" s="54" customFormat="1" ht="34.5" customHeight="1">
      <c r="A14" s="1">
        <v>1</v>
      </c>
      <c r="B14" s="276" t="s">
        <v>461</v>
      </c>
      <c r="C14" s="277"/>
      <c r="D14" s="280">
        <v>86</v>
      </c>
      <c r="E14" s="235">
        <v>8.5</v>
      </c>
      <c r="F14" s="280">
        <f>D14*E14</f>
        <v>731</v>
      </c>
      <c r="G14" s="251">
        <f>F14*0.38</f>
        <v>277.78000000000003</v>
      </c>
      <c r="H14" s="181" t="s">
        <v>635</v>
      </c>
      <c r="I14" s="239" t="s">
        <v>553</v>
      </c>
    </row>
    <row r="15" spans="1:9" s="54" customFormat="1" ht="30.75" customHeight="1">
      <c r="A15" s="1">
        <v>2</v>
      </c>
      <c r="B15" s="276" t="s">
        <v>462</v>
      </c>
      <c r="C15" s="277"/>
      <c r="D15" s="280">
        <v>60</v>
      </c>
      <c r="E15" s="235">
        <v>7.5</v>
      </c>
      <c r="F15" s="280">
        <f>D15*E15</f>
        <v>450</v>
      </c>
      <c r="G15" s="251">
        <f>F15*0.38</f>
        <v>171</v>
      </c>
      <c r="H15" s="181" t="s">
        <v>636</v>
      </c>
      <c r="I15" s="239" t="s">
        <v>554</v>
      </c>
    </row>
    <row r="16" spans="1:9" s="77" customFormat="1" ht="22.5" customHeight="1">
      <c r="A16" s="322" t="s">
        <v>438</v>
      </c>
      <c r="B16" s="322"/>
      <c r="C16" s="270">
        <f>SUM(C17)</f>
        <v>2.53</v>
      </c>
      <c r="D16" s="271"/>
      <c r="E16" s="271"/>
      <c r="F16" s="271"/>
      <c r="G16" s="270">
        <f>SUM(G17)</f>
        <v>404.79999999999995</v>
      </c>
      <c r="H16" s="270"/>
      <c r="I16" s="269"/>
    </row>
    <row r="17" spans="1:9" ht="39" customHeight="1">
      <c r="A17" s="1">
        <v>1</v>
      </c>
      <c r="B17" s="292" t="s">
        <v>269</v>
      </c>
      <c r="C17" s="251">
        <v>2.53</v>
      </c>
      <c r="D17" s="272"/>
      <c r="E17" s="272"/>
      <c r="F17" s="272"/>
      <c r="G17" s="251">
        <f>C17*160</f>
        <v>404.79999999999995</v>
      </c>
      <c r="H17" s="181" t="s">
        <v>637</v>
      </c>
      <c r="I17" s="235"/>
    </row>
    <row r="18" spans="1:9" ht="46.5" customHeight="1">
      <c r="A18" s="320" t="s">
        <v>628</v>
      </c>
      <c r="B18" s="320"/>
      <c r="C18" s="320"/>
      <c r="D18" s="320"/>
      <c r="E18" s="320"/>
      <c r="F18" s="320"/>
      <c r="G18" s="320"/>
      <c r="H18" s="320"/>
      <c r="I18" s="320"/>
    </row>
  </sheetData>
  <sheetProtection/>
  <mergeCells count="16">
    <mergeCell ref="A13:B13"/>
    <mergeCell ref="A16:B16"/>
    <mergeCell ref="A5:B5"/>
    <mergeCell ref="A7:B7"/>
    <mergeCell ref="A9:B9"/>
    <mergeCell ref="A2:A3"/>
    <mergeCell ref="A1:I1"/>
    <mergeCell ref="A18:I18"/>
    <mergeCell ref="B2:B3"/>
    <mergeCell ref="C2:C3"/>
    <mergeCell ref="D2:F2"/>
    <mergeCell ref="H2:H3"/>
    <mergeCell ref="I2:I3"/>
    <mergeCell ref="G2:G3"/>
    <mergeCell ref="A4:B4"/>
    <mergeCell ref="A11:B1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冯基芳</cp:lastModifiedBy>
  <cp:lastPrinted>2016-12-29T12:21:54Z</cp:lastPrinted>
  <dcterms:created xsi:type="dcterms:W3CDTF">2016-11-05T15:44:12Z</dcterms:created>
  <dcterms:modified xsi:type="dcterms:W3CDTF">2016-12-30T02:20:17Z</dcterms:modified>
  <cp:category/>
  <cp:version/>
  <cp:contentType/>
  <cp:contentStatus/>
</cp:coreProperties>
</file>